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1000" firstSheet="2" activeTab="2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  <sheet name="表24" sheetId="25" r:id="rId25"/>
    <sheet name="表25" sheetId="26" r:id="rId26"/>
    <sheet name="表26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a">#REF!</definedName>
    <definedName name="m00">#REF!</definedName>
    <definedName name="_xlnm.Print_Area" localSheetId="8">'表8'!$A$2:$E$50</definedName>
  </definedNames>
  <calcPr fullCalcOnLoad="1"/>
</workbook>
</file>

<file path=xl/sharedStrings.xml><?xml version="1.0" encoding="utf-8"?>
<sst xmlns="http://schemas.openxmlformats.org/spreadsheetml/2006/main" count="2713" uniqueCount="1475">
  <si>
    <t>目 录</t>
  </si>
  <si>
    <t>1、全市一般公共预算收入总表</t>
  </si>
  <si>
    <t>2、全市一般公共预算支出总表</t>
  </si>
  <si>
    <t>3、市级一般公共预算收入表</t>
  </si>
  <si>
    <t>4、市本级一般公共预算支出表</t>
  </si>
  <si>
    <t>5、市级一般公共预算支出明细表</t>
  </si>
  <si>
    <t>6、市级对县市区税收返还和转移支付分地区预算表</t>
  </si>
  <si>
    <t>7、市级一般公共预算市对县级专项转移支付分项目预算表</t>
  </si>
  <si>
    <t>8、市级一般公共预算基本支出预算表</t>
  </si>
  <si>
    <t>9、全市政府性基金收入预算表</t>
  </si>
  <si>
    <t>10、全市政府性基金收入预算表</t>
  </si>
  <si>
    <t>11、市级政府性基金收入预算表</t>
  </si>
  <si>
    <t>12、市级政府性基金支出预算表</t>
  </si>
  <si>
    <t>13、市级政府性基金转移支付分地区预算表</t>
  </si>
  <si>
    <t>14、市级政府性基金转移支付分项目预算表</t>
  </si>
  <si>
    <t>15、全市国有资本经营收入预算表</t>
  </si>
  <si>
    <t>16、全市国有资本经营支出预算表</t>
  </si>
  <si>
    <t>17、市级国有资本经营收入预算表</t>
  </si>
  <si>
    <t>18、市级国有资本经营支出预算表</t>
  </si>
  <si>
    <t>19、全市社会保险基金收入预算表</t>
  </si>
  <si>
    <t>20、全市社会保险基金支出预算表</t>
  </si>
  <si>
    <t>21、市级社会保险基金收入预算表</t>
  </si>
  <si>
    <t>22、市级社会保险基金支出预算表</t>
  </si>
  <si>
    <t>23、截至2018年底全市政府一般债务限额和余额情况表</t>
  </si>
  <si>
    <t>24、截至2018年底全市政府专项债务限额和余额情况表</t>
  </si>
  <si>
    <t>25、截至2018年底市级政府一般债务限额和余额情况表</t>
  </si>
  <si>
    <t>26、截至2018年底市级政府一般债务限额和余额情况表</t>
  </si>
  <si>
    <t>表1：</t>
  </si>
  <si>
    <r>
      <t>2019</t>
    </r>
    <r>
      <rPr>
        <b/>
        <sz val="18"/>
        <rFont val="宋体"/>
        <family val="0"/>
      </rPr>
      <t>年全市一般公共预算收入总表</t>
    </r>
  </si>
  <si>
    <t>单位：万元</t>
  </si>
  <si>
    <t>项            目</t>
  </si>
  <si>
    <t>2019年      预算</t>
  </si>
  <si>
    <t>本年地方一般公共预算收入</t>
  </si>
  <si>
    <t>上级补助收入</t>
  </si>
  <si>
    <t>　　增值税和消费税税收返还收入</t>
  </si>
  <si>
    <t>　　所得税基数返还收入</t>
  </si>
  <si>
    <t xml:space="preserve">    体制补助收入</t>
  </si>
  <si>
    <t xml:space="preserve">    均衡性转移支付补助收入</t>
  </si>
  <si>
    <t xml:space="preserve">    县级基本财力保障机制奖补资金收入</t>
  </si>
  <si>
    <t xml:space="preserve">    结算补助收入</t>
  </si>
  <si>
    <t xml:space="preserve">    扶贫资金收入</t>
  </si>
  <si>
    <t xml:space="preserve">    调整工资转移支付补助收入</t>
  </si>
  <si>
    <t xml:space="preserve">    农村税费改革补助收入</t>
  </si>
  <si>
    <t xml:space="preserve">    其他一般性转移支付收入</t>
  </si>
  <si>
    <t xml:space="preserve">    专项转移支付收入</t>
  </si>
  <si>
    <t>调入资金</t>
  </si>
  <si>
    <t>收 入 合 计</t>
  </si>
  <si>
    <t>表2：</t>
  </si>
  <si>
    <t>2019年全市一般公共预算支出总表</t>
  </si>
  <si>
    <t>项           目</t>
  </si>
  <si>
    <t>2019年预算</t>
  </si>
  <si>
    <t>本年一般公共预算支出</t>
  </si>
  <si>
    <t>上解上级支出</t>
  </si>
  <si>
    <t>　　体制上解</t>
  </si>
  <si>
    <t>　　专项上解</t>
  </si>
  <si>
    <t>调出资金</t>
  </si>
  <si>
    <t>年终结余</t>
  </si>
  <si>
    <t>支 出 合 计</t>
  </si>
  <si>
    <t>表3：</t>
  </si>
  <si>
    <t>2019年邵阳市本级一般公共预算收入表</t>
  </si>
  <si>
    <t>项目</t>
  </si>
  <si>
    <t>2018年        完成数        （快报）</t>
  </si>
  <si>
    <t>2019年        预算数</t>
  </si>
  <si>
    <t>比上年        增减额</t>
  </si>
  <si>
    <t>比上年        增减%</t>
  </si>
  <si>
    <t>一、税收收入</t>
  </si>
  <si>
    <t xml:space="preserve"> 1.增值税37.5％</t>
  </si>
  <si>
    <t xml:space="preserve">  改征增值税37.5％</t>
  </si>
  <si>
    <t xml:space="preserve"> 2.营业税37.5％</t>
  </si>
  <si>
    <t xml:space="preserve"> 3.企业所得税28％</t>
  </si>
  <si>
    <t xml:space="preserve"> 4.所得税退税</t>
  </si>
  <si>
    <t xml:space="preserve"> 5.个人所得税28％</t>
  </si>
  <si>
    <t xml:space="preserve"> 6.资源税75％</t>
  </si>
  <si>
    <t xml:space="preserve"> 7.城市维护建设税</t>
  </si>
  <si>
    <t xml:space="preserve"> 8.房产税</t>
  </si>
  <si>
    <t xml:space="preserve"> 9.印花税</t>
  </si>
  <si>
    <t xml:space="preserve"> 10.城镇土地使用税70％</t>
  </si>
  <si>
    <t xml:space="preserve"> 11.土地增值税</t>
  </si>
  <si>
    <t xml:space="preserve"> 12.车船税</t>
  </si>
  <si>
    <t xml:space="preserve"> 13.耕地占用税</t>
  </si>
  <si>
    <t xml:space="preserve"> 14.契税</t>
  </si>
  <si>
    <t xml:space="preserve"> 15.环境保护税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</si>
  <si>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</si>
  <si>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</si>
  <si>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</si>
  <si>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</si>
  <si>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</si>
  <si>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</si>
  <si>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6.捐赠收入</t>
  </si>
  <si>
    <t xml:space="preserve"> 7.政府住房基金收入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</si>
  <si>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</si>
  <si>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</si>
  <si>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</si>
  <si>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</si>
  <si>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</si>
  <si>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</si>
  <si>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</si>
  <si>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</si>
  <si>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</si>
  <si>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</si>
  <si>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</si>
  <si>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</si>
  <si>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</si>
  <si>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</si>
  <si>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</si>
  <si>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</si>
  <si>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>一般公共预算收入</t>
  </si>
  <si>
    <t>表4：</t>
  </si>
  <si>
    <t>2019年邵阳市本级一般公共预算支出表</t>
  </si>
  <si>
    <t>项     目</t>
  </si>
  <si>
    <t>2018年        预算数</t>
  </si>
  <si>
    <t>增减      (+-%)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</si>
  <si>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</si>
  <si>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</si>
  <si>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</si>
  <si>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</si>
  <si>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</si>
  <si>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</si>
  <si>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</si>
  <si>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</si>
  <si>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</si>
  <si>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</si>
  <si>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</si>
  <si>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</si>
  <si>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</si>
  <si>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商业服务业等事务</t>
  </si>
  <si>
    <t>金融支出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</si>
  <si>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</si>
  <si>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</si>
  <si>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</si>
  <si>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</si>
  <si>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</si>
  <si>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</si>
  <si>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一般公共预算支出合计</t>
  </si>
  <si>
    <t>表5：</t>
  </si>
  <si>
    <t>2019年市级一般公共预算支出明细表</t>
  </si>
  <si>
    <t>2019年预算数</t>
  </si>
  <si>
    <t xml:space="preserve"> 一般公共服务支出</t>
  </si>
  <si>
    <t xml:space="preserve">   人大事务</t>
  </si>
  <si>
    <t xml:space="preserve">     行政运行</t>
  </si>
  <si>
    <t xml:space="preserve">     一般行政管理事务</t>
  </si>
  <si>
    <t xml:space="preserve">     机关服务</t>
  </si>
  <si>
    <t/>
  </si>
  <si>
    <t xml:space="preserve">     人大会议</t>
  </si>
  <si>
    <t xml:space="preserve">     人大立法</t>
  </si>
  <si>
    <t xml:space="preserve">     人大监督</t>
  </si>
  <si>
    <t xml:space="preserve">     人大代表履职能力提升</t>
  </si>
  <si>
    <t xml:space="preserve">     代表工作</t>
  </si>
  <si>
    <t xml:space="preserve">     人大信访工作</t>
  </si>
  <si>
    <t xml:space="preserve">     事业运行</t>
  </si>
  <si>
    <t xml:space="preserve">     其他人大事务支出</t>
  </si>
  <si>
    <t xml:space="preserve">   政协事务</t>
  </si>
  <si>
    <t xml:space="preserve">     政协会议</t>
  </si>
  <si>
    <t xml:space="preserve">     委员视察</t>
  </si>
  <si>
    <t xml:space="preserve">     参政议政</t>
  </si>
  <si>
    <t xml:space="preserve">     其他政协事务支出</t>
  </si>
  <si>
    <t xml:space="preserve">   政府办公厅(室)及相关机构事务</t>
  </si>
  <si>
    <t xml:space="preserve">     专项服务</t>
  </si>
  <si>
    <t xml:space="preserve">     专项业务活动</t>
  </si>
  <si>
    <t xml:space="preserve">     政务公开审批</t>
  </si>
  <si>
    <t xml:space="preserve">     法制建设</t>
  </si>
  <si>
    <t xml:space="preserve">     信访事务</t>
  </si>
  <si>
    <t xml:space="preserve">     参事事务</t>
  </si>
  <si>
    <t xml:space="preserve">     其他政府办公厅(室)及相关机构事务支出</t>
  </si>
  <si>
    <t xml:space="preserve">   发展与改革事务</t>
  </si>
  <si>
    <t xml:space="preserve">     战略规划与实施</t>
  </si>
  <si>
    <t xml:space="preserve">     日常经济运行调节</t>
  </si>
  <si>
    <t xml:space="preserve">     社会事业发展规划</t>
  </si>
  <si>
    <t xml:space="preserve">     经济体制改革研究</t>
  </si>
  <si>
    <t xml:space="preserve">     物价管理</t>
  </si>
  <si>
    <t xml:space="preserve">     应对气候变化管理事务</t>
  </si>
  <si>
    <t xml:space="preserve">     其他发展与改革事务支出</t>
  </si>
  <si>
    <t xml:space="preserve">   统计信息事务</t>
  </si>
  <si>
    <t xml:space="preserve">     信息事务</t>
  </si>
  <si>
    <t xml:space="preserve">     专项统计业务</t>
  </si>
  <si>
    <t xml:space="preserve">     统计管理</t>
  </si>
  <si>
    <t xml:space="preserve">     专项普查活动</t>
  </si>
  <si>
    <t xml:space="preserve">     统计抽样调查</t>
  </si>
  <si>
    <t xml:space="preserve">     其他统计信息事务支出</t>
  </si>
  <si>
    <t xml:space="preserve">   财政事务</t>
  </si>
  <si>
    <t xml:space="preserve">     预算改革业务</t>
  </si>
  <si>
    <t xml:space="preserve">     财政国库业务</t>
  </si>
  <si>
    <t xml:space="preserve">     财政监察</t>
  </si>
  <si>
    <t xml:space="preserve">     信息化建设</t>
  </si>
  <si>
    <t xml:space="preserve">     财政委托业务支出</t>
  </si>
  <si>
    <t xml:space="preserve">     其他财政事务支出</t>
  </si>
  <si>
    <t xml:space="preserve">   税收事务</t>
  </si>
  <si>
    <t xml:space="preserve">     税务办案</t>
  </si>
  <si>
    <t xml:space="preserve">     税务登记证及发票管理</t>
  </si>
  <si>
    <t xml:space="preserve">     代扣代收代征税款手续费</t>
  </si>
  <si>
    <t xml:space="preserve">     税务宣传</t>
  </si>
  <si>
    <t xml:space="preserve">     协税护税</t>
  </si>
  <si>
    <t xml:space="preserve">     其他税收事务支出</t>
  </si>
  <si>
    <t xml:space="preserve">   审计事务</t>
  </si>
  <si>
    <t xml:space="preserve">     审计业务</t>
  </si>
  <si>
    <t xml:space="preserve">     审计管理</t>
  </si>
  <si>
    <t xml:space="preserve">     其他审计事务支出</t>
  </si>
  <si>
    <t xml:space="preserve">   海关事务</t>
  </si>
  <si>
    <t xml:space="preserve">     收费业务</t>
  </si>
  <si>
    <t xml:space="preserve">     缉私办案</t>
  </si>
  <si>
    <t xml:space="preserve">     口岸电子执法系统建设与维护</t>
  </si>
  <si>
    <t xml:space="preserve">     其他海关事务支出</t>
  </si>
  <si>
    <t xml:space="preserve">   人力资源事务</t>
  </si>
  <si>
    <t xml:space="preserve">     政府特殊津贴</t>
  </si>
  <si>
    <t xml:space="preserve">     资助留学回国人员</t>
  </si>
  <si>
    <t xml:space="preserve">     军队转业干部安置</t>
  </si>
  <si>
    <t xml:space="preserve">     博士后日常经费</t>
  </si>
  <si>
    <t xml:space="preserve">     引进人才费用</t>
  </si>
  <si>
    <t xml:space="preserve">     公务员考核</t>
  </si>
  <si>
    <t xml:space="preserve">     公务员履职能力提升</t>
  </si>
  <si>
    <t xml:space="preserve">     公务员招考</t>
  </si>
  <si>
    <t xml:space="preserve">     公务员综合管理</t>
  </si>
  <si>
    <t xml:space="preserve">     其他人力资源事务支出</t>
  </si>
  <si>
    <t xml:space="preserve">   纪检监察事务</t>
  </si>
  <si>
    <t xml:space="preserve">     大案要案查处</t>
  </si>
  <si>
    <t xml:space="preserve">     派驻派出机构</t>
  </si>
  <si>
    <t xml:space="preserve">     中央巡视</t>
  </si>
  <si>
    <t xml:space="preserve">     其他纪检监察事务支出</t>
  </si>
  <si>
    <t xml:space="preserve">   商贸事务</t>
  </si>
  <si>
    <t xml:space="preserve">     对外贸易管理</t>
  </si>
  <si>
    <t xml:space="preserve">     国际经济合作</t>
  </si>
  <si>
    <t xml:space="preserve">     外资管理</t>
  </si>
  <si>
    <t xml:space="preserve">     国内贸易管理</t>
  </si>
  <si>
    <t xml:space="preserve">     招商引资</t>
  </si>
  <si>
    <t xml:space="preserve">     其他商贸事务支出</t>
  </si>
  <si>
    <t xml:space="preserve">   知识产权事务</t>
  </si>
  <si>
    <t xml:space="preserve">     专利审批</t>
  </si>
  <si>
    <t xml:space="preserve">     国家知识产权战略</t>
  </si>
  <si>
    <t xml:space="preserve">     专利试点和产业化推进</t>
  </si>
  <si>
    <t xml:space="preserve">     专利执法</t>
  </si>
  <si>
    <t xml:space="preserve">     国际组织专项活动</t>
  </si>
  <si>
    <t xml:space="preserve">     知识产权宏观管理</t>
  </si>
  <si>
    <t xml:space="preserve">     其他知识产权事务支出</t>
  </si>
  <si>
    <t xml:space="preserve">   工商行政管理事务</t>
  </si>
  <si>
    <t xml:space="preserve">     工商行政管理专项</t>
  </si>
  <si>
    <t xml:space="preserve">     执法办案专项</t>
  </si>
  <si>
    <t xml:space="preserve">     消费者权益保护</t>
  </si>
  <si>
    <t xml:space="preserve">     其他工商行政管理事务支出</t>
  </si>
  <si>
    <t xml:space="preserve">   质量技术监督与检验检疫事务</t>
  </si>
  <si>
    <t xml:space="preserve">     出入境检验检疫行政执法和业务管理</t>
  </si>
  <si>
    <t xml:space="preserve">     出入境检验检疫技术支持</t>
  </si>
  <si>
    <t xml:space="preserve">     质量技术监督行政执法及业务管理</t>
  </si>
  <si>
    <t xml:space="preserve">     质量技术监督技术支持</t>
  </si>
  <si>
    <t xml:space="preserve">     认证认可监督管理</t>
  </si>
  <si>
    <t xml:space="preserve">     标准化管理 </t>
  </si>
  <si>
    <t xml:space="preserve">     其他质量技术监督与检验检疫事务支出</t>
  </si>
  <si>
    <t xml:space="preserve">   民族事务</t>
  </si>
  <si>
    <t xml:space="preserve">     民族工作专项</t>
  </si>
  <si>
    <t xml:space="preserve">     其他民族事务支出</t>
  </si>
  <si>
    <t xml:space="preserve">   宗教事务</t>
  </si>
  <si>
    <t xml:space="preserve">     宗教工作专项</t>
  </si>
  <si>
    <t xml:space="preserve">     其他宗教事务支出</t>
  </si>
  <si>
    <t xml:space="preserve">   港澳台侨事务</t>
  </si>
  <si>
    <t xml:space="preserve">     港澳事务</t>
  </si>
  <si>
    <t xml:space="preserve">     台湾事务</t>
  </si>
  <si>
    <t xml:space="preserve">     华侨事务</t>
  </si>
  <si>
    <t xml:space="preserve">     其他港澳台侨事务支出</t>
  </si>
  <si>
    <t xml:space="preserve">   档案事务</t>
  </si>
  <si>
    <t xml:space="preserve">     档案馆</t>
  </si>
  <si>
    <t xml:space="preserve">     其他档案事务支出</t>
  </si>
  <si>
    <t xml:space="preserve">   民主党派及工商联事务</t>
  </si>
  <si>
    <t xml:space="preserve">     其他民主党派及工商联事务支出</t>
  </si>
  <si>
    <t xml:space="preserve">   群众团体事务</t>
  </si>
  <si>
    <t xml:space="preserve">     厂务公开</t>
  </si>
  <si>
    <t xml:space="preserve">     工会疗养休养</t>
  </si>
  <si>
    <t xml:space="preserve">     其他群众团体事务支出</t>
  </si>
  <si>
    <t xml:space="preserve">   党委办公厅（室）及相关机构事务</t>
  </si>
  <si>
    <t xml:space="preserve">     专项业务</t>
  </si>
  <si>
    <t xml:space="preserve">     其他党委办公厅（室）及相关机构事务支出</t>
  </si>
  <si>
    <t xml:space="preserve">   组织事务</t>
  </si>
  <si>
    <t xml:space="preserve">     其他组织事务支出</t>
  </si>
  <si>
    <t xml:space="preserve">   宣传事务</t>
  </si>
  <si>
    <t xml:space="preserve">     其他宣传事务支出</t>
  </si>
  <si>
    <t xml:space="preserve">   统战事务</t>
  </si>
  <si>
    <t xml:space="preserve">     其他统战事务支出</t>
  </si>
  <si>
    <t xml:space="preserve">   对外联络事务</t>
  </si>
  <si>
    <t xml:space="preserve">     其他对外联络事务支出</t>
  </si>
  <si>
    <t xml:space="preserve">   其他共产党事务支出</t>
  </si>
  <si>
    <t xml:space="preserve">     其他共产党事务支出</t>
  </si>
  <si>
    <t xml:space="preserve">   其他一般公共服务支出(款)</t>
  </si>
  <si>
    <t xml:space="preserve">     国家赔偿费用支出</t>
  </si>
  <si>
    <t xml:space="preserve">     其他一般公共服务支出(项)</t>
  </si>
  <si>
    <t xml:space="preserve"> 外交支出</t>
  </si>
  <si>
    <t xml:space="preserve">   外交管理事务</t>
  </si>
  <si>
    <t xml:space="preserve">     其他外交管理事务支出</t>
  </si>
  <si>
    <t xml:space="preserve">   驻外机构</t>
  </si>
  <si>
    <t xml:space="preserve">     驻外使领馆(团、处)</t>
  </si>
  <si>
    <t xml:space="preserve">     其他驻外机构支出</t>
  </si>
  <si>
    <t xml:space="preserve">   对外援助</t>
  </si>
  <si>
    <t xml:space="preserve">      援外优惠贷款贴息</t>
  </si>
  <si>
    <t xml:space="preserve">      对外援助</t>
  </si>
  <si>
    <t xml:space="preserve">   国际组织</t>
  </si>
  <si>
    <t xml:space="preserve">     国际组织会费</t>
  </si>
  <si>
    <t xml:space="preserve">     国际组织捐赠</t>
  </si>
  <si>
    <t xml:space="preserve">     维和摊款</t>
  </si>
  <si>
    <t xml:space="preserve">     国际组织股金及基金</t>
  </si>
  <si>
    <t xml:space="preserve">     其他国际组织支出</t>
  </si>
  <si>
    <t xml:space="preserve">   对外合作与交流</t>
  </si>
  <si>
    <t xml:space="preserve">     在华国际会议</t>
  </si>
  <si>
    <t xml:space="preserve">     国际交流活动</t>
  </si>
  <si>
    <t xml:space="preserve">     其他对外合作与交流支出</t>
  </si>
  <si>
    <t xml:space="preserve">   对外宣传（款）</t>
  </si>
  <si>
    <t xml:space="preserve">     对外宣传（项）</t>
  </si>
  <si>
    <t xml:space="preserve">   边界勘界联检</t>
  </si>
  <si>
    <t xml:space="preserve">     边界勘界</t>
  </si>
  <si>
    <t xml:space="preserve">     边界联检</t>
  </si>
  <si>
    <t xml:space="preserve">     边界界桩维护</t>
  </si>
  <si>
    <t xml:space="preserve">     其他支出</t>
  </si>
  <si>
    <t xml:space="preserve">   其他外交支出(款)</t>
  </si>
  <si>
    <t xml:space="preserve">     其他外交支出(项)</t>
  </si>
  <si>
    <t xml:space="preserve"> 国防支出</t>
  </si>
  <si>
    <t xml:space="preserve">   现役部队（款）</t>
  </si>
  <si>
    <t xml:space="preserve">     现役部队（项）</t>
  </si>
  <si>
    <t xml:space="preserve">   国防科研事业(款)</t>
  </si>
  <si>
    <t xml:space="preserve">     国防科研事业（项）</t>
  </si>
  <si>
    <t xml:space="preserve">   专项工程（款）</t>
  </si>
  <si>
    <t xml:space="preserve">     专项工程（项）</t>
  </si>
  <si>
    <t xml:space="preserve">   国防动员</t>
  </si>
  <si>
    <t xml:space="preserve">     兵役征集</t>
  </si>
  <si>
    <t xml:space="preserve">     经济动员</t>
  </si>
  <si>
    <t xml:space="preserve">     人民防空</t>
  </si>
  <si>
    <t xml:space="preserve">     交通战备</t>
  </si>
  <si>
    <t xml:space="preserve">     国防教育</t>
  </si>
  <si>
    <t xml:space="preserve">     预备役部队</t>
  </si>
  <si>
    <t xml:space="preserve">     民兵</t>
  </si>
  <si>
    <t xml:space="preserve">     边海防</t>
  </si>
  <si>
    <t xml:space="preserve">     其他国防动员支出</t>
  </si>
  <si>
    <t xml:space="preserve">   其他国防支出（款）</t>
  </si>
  <si>
    <t xml:space="preserve">     其他国防支出(项)</t>
  </si>
  <si>
    <t xml:space="preserve"> 公共安全支出</t>
  </si>
  <si>
    <t xml:space="preserve">   武装警察</t>
  </si>
  <si>
    <t xml:space="preserve">     内卫</t>
  </si>
  <si>
    <t xml:space="preserve">     边防</t>
  </si>
  <si>
    <t xml:space="preserve">     消防</t>
  </si>
  <si>
    <t xml:space="preserve">     警卫</t>
  </si>
  <si>
    <t xml:space="preserve">     黄金</t>
  </si>
  <si>
    <t xml:space="preserve">     森林</t>
  </si>
  <si>
    <t xml:space="preserve">     水电</t>
  </si>
  <si>
    <t xml:space="preserve">     交通</t>
  </si>
  <si>
    <t xml:space="preserve">     其他武装警察支出</t>
  </si>
  <si>
    <t xml:space="preserve">   公安</t>
  </si>
  <si>
    <t xml:space="preserve">     治安管理</t>
  </si>
  <si>
    <t xml:space="preserve">     国内安全保卫</t>
  </si>
  <si>
    <t xml:space="preserve">     刑事侦查</t>
  </si>
  <si>
    <t xml:space="preserve">     经济犯罪侦查</t>
  </si>
  <si>
    <t xml:space="preserve">     出入境管理</t>
  </si>
  <si>
    <t xml:space="preserve">     行动技术管理</t>
  </si>
  <si>
    <t xml:space="preserve">     防范和处理邪教犯罪</t>
  </si>
  <si>
    <t xml:space="preserve">     禁毒管理</t>
  </si>
  <si>
    <t xml:space="preserve">     道路交通管理</t>
  </si>
  <si>
    <t xml:space="preserve">     网络侦控管理</t>
  </si>
  <si>
    <t xml:space="preserve">     反恐怖</t>
  </si>
  <si>
    <t xml:space="preserve">     居民身份证管理</t>
  </si>
  <si>
    <t xml:space="preserve">     网络运行及维护</t>
  </si>
  <si>
    <t xml:space="preserve">     拘押收教场所管理</t>
  </si>
  <si>
    <t xml:space="preserve">     警犬繁育及训养</t>
  </si>
  <si>
    <t xml:space="preserve">     其他公安支出</t>
  </si>
  <si>
    <t xml:space="preserve">   国家安全</t>
  </si>
  <si>
    <t xml:space="preserve">     安全业务</t>
  </si>
  <si>
    <t xml:space="preserve">     其他国家安全支出</t>
  </si>
  <si>
    <t xml:space="preserve">   检察</t>
  </si>
  <si>
    <t xml:space="preserve">     查办和预防职务犯罪</t>
  </si>
  <si>
    <t xml:space="preserve">     公诉和审判监督</t>
  </si>
  <si>
    <t xml:space="preserve">     侦查监督</t>
  </si>
  <si>
    <t xml:space="preserve">     执行监督</t>
  </si>
  <si>
    <t xml:space="preserve">     控告申诉</t>
  </si>
  <si>
    <t xml:space="preserve">     “两房”建设</t>
  </si>
  <si>
    <t xml:space="preserve">     其他检察支出</t>
  </si>
  <si>
    <t xml:space="preserve">   法院</t>
  </si>
  <si>
    <t xml:space="preserve">     案件审判</t>
  </si>
  <si>
    <t xml:space="preserve">     案件执行</t>
  </si>
  <si>
    <t xml:space="preserve">     “两庭”建设</t>
  </si>
  <si>
    <t xml:space="preserve">     其他法院支出</t>
  </si>
  <si>
    <t xml:space="preserve">   司法</t>
  </si>
  <si>
    <t xml:space="preserve">     基层司法业务</t>
  </si>
  <si>
    <t xml:space="preserve">     普法宣传</t>
  </si>
  <si>
    <t xml:space="preserve">     律师公证管理</t>
  </si>
  <si>
    <t xml:space="preserve">     法律援助</t>
  </si>
  <si>
    <t xml:space="preserve">     司法统一考试</t>
  </si>
  <si>
    <t xml:space="preserve">     仲裁</t>
  </si>
  <si>
    <t xml:space="preserve">     社区矫正</t>
  </si>
  <si>
    <t xml:space="preserve">     司法鉴定</t>
  </si>
  <si>
    <t xml:space="preserve">     其他司法支出</t>
  </si>
  <si>
    <t xml:space="preserve">   监狱</t>
  </si>
  <si>
    <t xml:space="preserve">     犯人生活</t>
  </si>
  <si>
    <t xml:space="preserve">     犯人改造</t>
  </si>
  <si>
    <t xml:space="preserve">     狱政设施建设</t>
  </si>
  <si>
    <t xml:space="preserve">     其他监狱支出</t>
  </si>
  <si>
    <t xml:space="preserve">   强制隔离戒毒</t>
  </si>
  <si>
    <t xml:space="preserve">     强制隔离戒毒人员生活</t>
  </si>
  <si>
    <t xml:space="preserve">     强制隔离戒毒人员教育</t>
  </si>
  <si>
    <t xml:space="preserve">     所政设施建设</t>
  </si>
  <si>
    <t xml:space="preserve">     其他强制隔离戒毒支出</t>
  </si>
  <si>
    <t xml:space="preserve">   国家保密</t>
  </si>
  <si>
    <t xml:space="preserve">     保密技术</t>
  </si>
  <si>
    <t xml:space="preserve">     保密管理</t>
  </si>
  <si>
    <t xml:space="preserve">     其他国家保密支出</t>
  </si>
  <si>
    <t xml:space="preserve">   缉私警察</t>
  </si>
  <si>
    <t xml:space="preserve">     专项缉私活动支出</t>
  </si>
  <si>
    <t xml:space="preserve">     缉私情报</t>
  </si>
  <si>
    <t xml:space="preserve">     禁毒及缉毒</t>
  </si>
  <si>
    <t xml:space="preserve">     其他缉私警察支出</t>
  </si>
  <si>
    <t xml:space="preserve">   海警</t>
  </si>
  <si>
    <t xml:space="preserve">     公安现役基本支出</t>
  </si>
  <si>
    <t xml:space="preserve">     一般管理事务</t>
  </si>
  <si>
    <t xml:space="preserve">     维权执法业务</t>
  </si>
  <si>
    <t xml:space="preserve">     装备建设和运行维护</t>
  </si>
  <si>
    <t xml:space="preserve">     信息化建设及运行维护</t>
  </si>
  <si>
    <t xml:space="preserve">     基础设施建设及维护</t>
  </si>
  <si>
    <t xml:space="preserve">     其他海警支出</t>
  </si>
  <si>
    <t xml:space="preserve">   其他公共安全支出（款）</t>
  </si>
  <si>
    <t xml:space="preserve">     其他公共安全支出(项)</t>
  </si>
  <si>
    <t xml:space="preserve">     其他消防</t>
  </si>
  <si>
    <t xml:space="preserve"> 教育支出</t>
  </si>
  <si>
    <t xml:space="preserve">   教育管理事务</t>
  </si>
  <si>
    <t xml:space="preserve">     其他教育管理事务支出</t>
  </si>
  <si>
    <t xml:space="preserve">   普通教育</t>
  </si>
  <si>
    <t xml:space="preserve">     学前教育</t>
  </si>
  <si>
    <t xml:space="preserve">     小学教育</t>
  </si>
  <si>
    <t xml:space="preserve">     初中教育</t>
  </si>
  <si>
    <t xml:space="preserve">     高中教育</t>
  </si>
  <si>
    <t xml:space="preserve">     高等教育</t>
  </si>
  <si>
    <t xml:space="preserve">     化解农村义务教育债务支出</t>
  </si>
  <si>
    <t xml:space="preserve">     化解普通高中债务支出</t>
  </si>
  <si>
    <t xml:space="preserve">     其他普通教育支出</t>
  </si>
  <si>
    <t xml:space="preserve">   职业教育</t>
  </si>
  <si>
    <t xml:space="preserve">     初等职业教育</t>
  </si>
  <si>
    <t xml:space="preserve">     中专教育</t>
  </si>
  <si>
    <t xml:space="preserve">     技校教育</t>
  </si>
  <si>
    <t xml:space="preserve">     职业高中教育</t>
  </si>
  <si>
    <t xml:space="preserve">     高等职业教育</t>
  </si>
  <si>
    <t xml:space="preserve">     其他职业教育支出</t>
  </si>
  <si>
    <t xml:space="preserve">   成人教育</t>
  </si>
  <si>
    <t xml:space="preserve">     成人初等教育</t>
  </si>
  <si>
    <t xml:space="preserve">     成人中等教育</t>
  </si>
  <si>
    <t xml:space="preserve">     成人高等教育</t>
  </si>
  <si>
    <t xml:space="preserve">     成人广播电视教育</t>
  </si>
  <si>
    <t xml:space="preserve">     其他成人教育支出</t>
  </si>
  <si>
    <t xml:space="preserve">   广播电视教育</t>
  </si>
  <si>
    <t xml:space="preserve">     广播电视学校</t>
  </si>
  <si>
    <t xml:space="preserve">     教育电视台</t>
  </si>
  <si>
    <t xml:space="preserve">     其他广播电视教育支出</t>
  </si>
  <si>
    <t xml:space="preserve">   留学教育</t>
  </si>
  <si>
    <t xml:space="preserve">     出国留学教育</t>
  </si>
  <si>
    <t xml:space="preserve">     来华留学教育</t>
  </si>
  <si>
    <t xml:space="preserve">     其他留学教育支出</t>
  </si>
  <si>
    <t xml:space="preserve">   特殊教育</t>
  </si>
  <si>
    <t xml:space="preserve">     特殊学校教育</t>
  </si>
  <si>
    <t xml:space="preserve">     工读学校教育</t>
  </si>
  <si>
    <t xml:space="preserve">     其他特殊教育支出</t>
  </si>
  <si>
    <t xml:space="preserve">   进修及培训</t>
  </si>
  <si>
    <t xml:space="preserve">     教师进修</t>
  </si>
  <si>
    <t xml:space="preserve">     干部教育</t>
  </si>
  <si>
    <t xml:space="preserve">     培训支出</t>
  </si>
  <si>
    <t xml:space="preserve">     退役士兵能力提升</t>
  </si>
  <si>
    <t xml:space="preserve">     其他进修及培训</t>
  </si>
  <si>
    <t xml:space="preserve">   教育费附加安排的支出</t>
  </si>
  <si>
    <t xml:space="preserve">     农村中小学校舍建设</t>
  </si>
  <si>
    <t xml:space="preserve">     农村中小学教学设施</t>
  </si>
  <si>
    <t xml:space="preserve">     城市中小学校舍建设</t>
  </si>
  <si>
    <t xml:space="preserve">     城市中小学教学设施</t>
  </si>
  <si>
    <t xml:space="preserve">     中等职业学校教学设施</t>
  </si>
  <si>
    <t xml:space="preserve">     其他教育费附加安排的支出</t>
  </si>
  <si>
    <t xml:space="preserve">   其他教育支出（款）</t>
  </si>
  <si>
    <t xml:space="preserve">     其他教育支出(项)</t>
  </si>
  <si>
    <t xml:space="preserve"> 科学技术支出</t>
  </si>
  <si>
    <t xml:space="preserve">   科学技术管理事务</t>
  </si>
  <si>
    <t xml:space="preserve">     其他科学技术管理事务支出</t>
  </si>
  <si>
    <t xml:space="preserve">   基础研究</t>
  </si>
  <si>
    <t xml:space="preserve">     机构运行</t>
  </si>
  <si>
    <t xml:space="preserve">     重点基础研究规划</t>
  </si>
  <si>
    <t xml:space="preserve">     自然科学基金</t>
  </si>
  <si>
    <t xml:space="preserve">     重点实验室及相关设施</t>
  </si>
  <si>
    <t xml:space="preserve">     重大科学工程</t>
  </si>
  <si>
    <t xml:space="preserve">     专项基础科研</t>
  </si>
  <si>
    <t xml:space="preserve">     专项技术基础</t>
  </si>
  <si>
    <t xml:space="preserve">     其他基础研究支出</t>
  </si>
  <si>
    <t xml:space="preserve">   应用研究</t>
  </si>
  <si>
    <t xml:space="preserve">     社会公益研究</t>
  </si>
  <si>
    <t xml:space="preserve">     高技术研究</t>
  </si>
  <si>
    <t xml:space="preserve">     专项科研试制</t>
  </si>
  <si>
    <t xml:space="preserve">     其他应用研究支出</t>
  </si>
  <si>
    <t xml:space="preserve">   技术研究与开发</t>
  </si>
  <si>
    <t xml:space="preserve">     应用技术研究与开发</t>
  </si>
  <si>
    <t xml:space="preserve">     产业技术研究与开发</t>
  </si>
  <si>
    <t xml:space="preserve">     科技成果转化与扩散</t>
  </si>
  <si>
    <t xml:space="preserve">     其他技术研究与开发支出</t>
  </si>
  <si>
    <t xml:space="preserve">   科技条件与服务</t>
  </si>
  <si>
    <t xml:space="preserve">     技术创新服务体系</t>
  </si>
  <si>
    <t xml:space="preserve">     科技条件专项</t>
  </si>
  <si>
    <t xml:space="preserve">     其他科技条件与服务支出</t>
  </si>
  <si>
    <t xml:space="preserve">   社会科学</t>
  </si>
  <si>
    <t xml:space="preserve">     社会科学研究机构</t>
  </si>
  <si>
    <t xml:space="preserve">     社会科学研究</t>
  </si>
  <si>
    <t xml:space="preserve">     社科基金支出</t>
  </si>
  <si>
    <t xml:space="preserve">     其他社会科学支出</t>
  </si>
  <si>
    <t xml:space="preserve">   科学技术普及</t>
  </si>
  <si>
    <t xml:space="preserve">     科普活动</t>
  </si>
  <si>
    <t xml:space="preserve">     青少年科技活动</t>
  </si>
  <si>
    <t xml:space="preserve">     学术交流活动</t>
  </si>
  <si>
    <t xml:space="preserve">     科技馆站</t>
  </si>
  <si>
    <t xml:space="preserve">     其他科学技术普及支出</t>
  </si>
  <si>
    <t xml:space="preserve">   科技交流与合作</t>
  </si>
  <si>
    <t xml:space="preserve">     国际交流与合作</t>
  </si>
  <si>
    <t xml:space="preserve">     重大科技合作项目</t>
  </si>
  <si>
    <t xml:space="preserve">     其他科技交流与合作支出</t>
  </si>
  <si>
    <t xml:space="preserve">   科技重大专项</t>
  </si>
  <si>
    <t xml:space="preserve">     科技重大专项</t>
  </si>
  <si>
    <t xml:space="preserve">     重点研发计划</t>
  </si>
  <si>
    <t xml:space="preserve">   其他科学技术支出</t>
  </si>
  <si>
    <t xml:space="preserve">     科技奖励</t>
  </si>
  <si>
    <t xml:space="preserve">     核应急</t>
  </si>
  <si>
    <t xml:space="preserve">     转制科研机构</t>
  </si>
  <si>
    <t xml:space="preserve">     其他科学技术支出</t>
  </si>
  <si>
    <t xml:space="preserve"> 文化体育与传媒支出</t>
  </si>
  <si>
    <t xml:space="preserve">   文化</t>
  </si>
  <si>
    <t xml:space="preserve">     图书馆</t>
  </si>
  <si>
    <t xml:space="preserve">     文化展示及纪念机构</t>
  </si>
  <si>
    <t xml:space="preserve">     艺术表演场所</t>
  </si>
  <si>
    <t xml:space="preserve">     艺术表演团体</t>
  </si>
  <si>
    <t xml:space="preserve">     文化活动</t>
  </si>
  <si>
    <t xml:space="preserve">     群众文化</t>
  </si>
  <si>
    <t xml:space="preserve">     文化交流与合作</t>
  </si>
  <si>
    <t xml:space="preserve">     文化创作与保护</t>
  </si>
  <si>
    <t xml:space="preserve">     文化市场管理</t>
  </si>
  <si>
    <t xml:space="preserve">     其他文化支出</t>
  </si>
  <si>
    <t xml:space="preserve">   文物</t>
  </si>
  <si>
    <t xml:space="preserve">     文物保护</t>
  </si>
  <si>
    <t xml:space="preserve">     博物馆</t>
  </si>
  <si>
    <t xml:space="preserve">     历史名城与古迹</t>
  </si>
  <si>
    <t xml:space="preserve">     其他文物支出</t>
  </si>
  <si>
    <t xml:space="preserve">   体育</t>
  </si>
  <si>
    <t xml:space="preserve">     运动项目管理</t>
  </si>
  <si>
    <t xml:space="preserve">     体育竞赛</t>
  </si>
  <si>
    <t xml:space="preserve">     体育训练</t>
  </si>
  <si>
    <t xml:space="preserve">     体育场馆</t>
  </si>
  <si>
    <t xml:space="preserve">     群众体育</t>
  </si>
  <si>
    <t xml:space="preserve">     体育交流与合作</t>
  </si>
  <si>
    <t xml:space="preserve">     其他体育支出</t>
  </si>
  <si>
    <t xml:space="preserve">   新闻出版广播影视</t>
  </si>
  <si>
    <t xml:space="preserve">     广播</t>
  </si>
  <si>
    <t xml:space="preserve">     电视</t>
  </si>
  <si>
    <t xml:space="preserve">     电影</t>
  </si>
  <si>
    <t xml:space="preserve">     新闻通讯</t>
  </si>
  <si>
    <t xml:space="preserve">     出版发行</t>
  </si>
  <si>
    <t xml:space="preserve">     版权管理</t>
  </si>
  <si>
    <t xml:space="preserve">     其他新闻出版广播影视支出</t>
  </si>
  <si>
    <t xml:space="preserve">   其他文化体育与传媒支出(款)</t>
  </si>
  <si>
    <t xml:space="preserve">     宣传文化发展专项支出</t>
  </si>
  <si>
    <t xml:space="preserve">     文化产业发展专项支出</t>
  </si>
  <si>
    <t xml:space="preserve">     其他文化体育与传媒支出(项)</t>
  </si>
  <si>
    <t xml:space="preserve"> 社会保障和就业支出</t>
  </si>
  <si>
    <t xml:space="preserve">   人力资源和社会保障管理事务</t>
  </si>
  <si>
    <t xml:space="preserve">     综合业务管理</t>
  </si>
  <si>
    <t xml:space="preserve">     劳动保障监察</t>
  </si>
  <si>
    <t xml:space="preserve">     就业管理事务</t>
  </si>
  <si>
    <t xml:space="preserve">     社会保险业务管理事务</t>
  </si>
  <si>
    <t xml:space="preserve">     社会保险经办机构</t>
  </si>
  <si>
    <t xml:space="preserve">     劳动关系和维权</t>
  </si>
  <si>
    <t xml:space="preserve">     公共就业服务和职业技能鉴定机构</t>
  </si>
  <si>
    <t xml:space="preserve">     劳动人事争议调节仲裁</t>
  </si>
  <si>
    <t xml:space="preserve">     其他人力资源和社会保障管理事务支出</t>
  </si>
  <si>
    <t xml:space="preserve">   民政管理事务</t>
  </si>
  <si>
    <t xml:space="preserve">     拥军优属</t>
  </si>
  <si>
    <t xml:space="preserve">     老龄事务</t>
  </si>
  <si>
    <t xml:space="preserve">     民间组织管理</t>
  </si>
  <si>
    <t xml:space="preserve">     行政区划和地名管理</t>
  </si>
  <si>
    <t xml:space="preserve">     基层政权和社区建设</t>
  </si>
  <si>
    <t xml:space="preserve">     部队供应</t>
  </si>
  <si>
    <t xml:space="preserve">     其他民政管理事务支出</t>
  </si>
  <si>
    <t xml:space="preserve">   补充全国社会保障基金</t>
  </si>
  <si>
    <t xml:space="preserve">     用一般公共预算补充基金</t>
  </si>
  <si>
    <t xml:space="preserve">   行政事业单位离退休</t>
  </si>
  <si>
    <t xml:space="preserve">     归口管理的行政单位离退休</t>
  </si>
  <si>
    <t xml:space="preserve">     事业单位离退休</t>
  </si>
  <si>
    <t xml:space="preserve">     离退休人员管理机构</t>
  </si>
  <si>
    <t xml:space="preserve">     未归口管理的行政单位离退休</t>
  </si>
  <si>
    <t xml:space="preserve">     机关事业单位基本养老保险缴费支出</t>
  </si>
  <si>
    <t xml:space="preserve">     机关事业单位职业年金缴费支出</t>
  </si>
  <si>
    <t xml:space="preserve">     对机关事业单位基本养老保险基金的补助</t>
  </si>
  <si>
    <t xml:space="preserve">     其他行政事业单位离退休支出</t>
  </si>
  <si>
    <t xml:space="preserve">   企业改革补助</t>
  </si>
  <si>
    <t xml:space="preserve">     企业关闭破产补助</t>
  </si>
  <si>
    <t xml:space="preserve">     厂办大集体改革补助</t>
  </si>
  <si>
    <t xml:space="preserve">     其他企业改革发展补助</t>
  </si>
  <si>
    <t xml:space="preserve">   就业补助</t>
  </si>
  <si>
    <t xml:space="preserve">     就业创业服务补贴</t>
  </si>
  <si>
    <t xml:space="preserve">     职业培训补贴</t>
  </si>
  <si>
    <t xml:space="preserve">     社会保险补贴</t>
  </si>
  <si>
    <t xml:space="preserve">     公益性岗位补贴</t>
  </si>
  <si>
    <t xml:space="preserve">     职业技能鉴定补贴</t>
  </si>
  <si>
    <t xml:space="preserve">     就业见习补贴</t>
  </si>
  <si>
    <t xml:space="preserve">     高技能人才培养补助</t>
  </si>
  <si>
    <t xml:space="preserve">     求职创业补贴</t>
  </si>
  <si>
    <t xml:space="preserve">     其他就业补助支出</t>
  </si>
  <si>
    <t xml:space="preserve">   抚恤</t>
  </si>
  <si>
    <t xml:space="preserve">     死亡抚恤</t>
  </si>
  <si>
    <t xml:space="preserve">     伤残抚恤</t>
  </si>
  <si>
    <t xml:space="preserve">     在乡复员、退伍军人生活补助</t>
  </si>
  <si>
    <t xml:space="preserve">     优抚事业单位支出</t>
  </si>
  <si>
    <t xml:space="preserve">     义务兵优待</t>
  </si>
  <si>
    <t xml:space="preserve">     农村籍退役士兵老年生活补助</t>
  </si>
  <si>
    <t xml:space="preserve">     其他优抚支出</t>
  </si>
  <si>
    <t xml:space="preserve">   退役安置</t>
  </si>
  <si>
    <t xml:space="preserve">     退伍士兵安置</t>
  </si>
  <si>
    <t xml:space="preserve">     军队移交政府的离退休人员安置</t>
  </si>
  <si>
    <t xml:space="preserve">     军队移交政府离退休干部管理机构</t>
  </si>
  <si>
    <t xml:space="preserve">     退役士兵管理教育</t>
  </si>
  <si>
    <t xml:space="preserve">     其他退役安置支出</t>
  </si>
  <si>
    <t xml:space="preserve">   社会福利</t>
  </si>
  <si>
    <t xml:space="preserve">     儿童福利</t>
  </si>
  <si>
    <t xml:space="preserve">     老年福利</t>
  </si>
  <si>
    <t xml:space="preserve">     假肢矫形</t>
  </si>
  <si>
    <t xml:space="preserve">     殡葬</t>
  </si>
  <si>
    <t xml:space="preserve">     社会福利事业单位</t>
  </si>
  <si>
    <t xml:space="preserve">     其他社会福利支出</t>
  </si>
  <si>
    <t xml:space="preserve">   残疾人事业</t>
  </si>
  <si>
    <t xml:space="preserve">     残疾人康复</t>
  </si>
  <si>
    <t xml:space="preserve">     残疾人就业和扶贫</t>
  </si>
  <si>
    <t xml:space="preserve">     残疾人体育</t>
  </si>
  <si>
    <t xml:space="preserve">     残疾人生活和护理补贴</t>
  </si>
  <si>
    <t xml:space="preserve">     其他残疾人事业支出</t>
  </si>
  <si>
    <t xml:space="preserve">   自然灾害生活救助</t>
  </si>
  <si>
    <t xml:space="preserve">     中央自然灾害生活补助</t>
  </si>
  <si>
    <t xml:space="preserve">     地方自然灾害生活补助</t>
  </si>
  <si>
    <t xml:space="preserve">     自然灾害灾后重建补助</t>
  </si>
  <si>
    <t xml:space="preserve">     其他自然灾害生活救助支出</t>
  </si>
  <si>
    <t xml:space="preserve">   红十字事业</t>
  </si>
  <si>
    <t xml:space="preserve">     其他红十字事业支出</t>
  </si>
  <si>
    <t xml:space="preserve">   最低生活保障</t>
  </si>
  <si>
    <t xml:space="preserve">     城市最低生活保障金支出</t>
  </si>
  <si>
    <t xml:space="preserve">     农村最低生活保障金支出</t>
  </si>
  <si>
    <t xml:space="preserve">   临时救助</t>
  </si>
  <si>
    <t xml:space="preserve">     临时救助支出</t>
  </si>
  <si>
    <t xml:space="preserve">     流浪乞讨人员救助支出</t>
  </si>
  <si>
    <t xml:space="preserve">   特困人员供养</t>
  </si>
  <si>
    <t xml:space="preserve">     城市特困人员供养支出</t>
  </si>
  <si>
    <t xml:space="preserve">     农村五保供养支出</t>
  </si>
  <si>
    <t xml:space="preserve">   补充道路交通事故社会救助基金</t>
  </si>
  <si>
    <t xml:space="preserve">     交强险营业税补助基金支出</t>
  </si>
  <si>
    <t xml:space="preserve">     交强险罚款收入补助基金支出</t>
  </si>
  <si>
    <t xml:space="preserve">   其他生活救助</t>
  </si>
  <si>
    <t xml:space="preserve">     其他城市生活救助</t>
  </si>
  <si>
    <t xml:space="preserve">     其他农村生活救助</t>
  </si>
  <si>
    <t xml:space="preserve">   财政对社会保险基金的补助</t>
  </si>
  <si>
    <t xml:space="preserve">     财政对企业职工基本养老保险基金的补助</t>
  </si>
  <si>
    <t xml:space="preserve">     财政对城乡居民基本养老保险基金的补助</t>
  </si>
  <si>
    <t xml:space="preserve">     财政对其他基本养老保险基金的补助</t>
  </si>
  <si>
    <t xml:space="preserve">   财政对其他社会保险基金的补助</t>
  </si>
  <si>
    <t xml:space="preserve">     财政对失业保险基金的补助</t>
  </si>
  <si>
    <t xml:space="preserve">     财政对工伤保险基金的补助</t>
  </si>
  <si>
    <t xml:space="preserve">     财政对生育保险基金的补助</t>
  </si>
  <si>
    <t xml:space="preserve">     其他财政对社会保险基金的补助</t>
  </si>
  <si>
    <t xml:space="preserve">   其他社会保障和就业支出(款)</t>
  </si>
  <si>
    <t xml:space="preserve">     其他社会保障和就业支出（项）</t>
  </si>
  <si>
    <t xml:space="preserve"> 医疗卫生与计划生育支出</t>
  </si>
  <si>
    <t xml:space="preserve">   医疗卫生与计划生育管理事务</t>
  </si>
  <si>
    <t xml:space="preserve">     其他医疗卫生与计划生育管理事务支出</t>
  </si>
  <si>
    <t xml:space="preserve">   公立医院</t>
  </si>
  <si>
    <t xml:space="preserve">     综合医院</t>
  </si>
  <si>
    <t xml:space="preserve">     中医(民族)医院</t>
  </si>
  <si>
    <t xml:space="preserve">     传染病医院</t>
  </si>
  <si>
    <t xml:space="preserve">     职业病防治医院</t>
  </si>
  <si>
    <t xml:space="preserve">     精神病医院</t>
  </si>
  <si>
    <t xml:space="preserve">     妇产医院</t>
  </si>
  <si>
    <t xml:space="preserve">     儿童医院</t>
  </si>
  <si>
    <t xml:space="preserve">     其他专科医院</t>
  </si>
  <si>
    <t xml:space="preserve">     福利医院</t>
  </si>
  <si>
    <t xml:space="preserve">     行业医院</t>
  </si>
  <si>
    <t xml:space="preserve">     处理医疗欠费</t>
  </si>
  <si>
    <t xml:space="preserve">     其他公立医院支出</t>
  </si>
  <si>
    <t xml:space="preserve">   基层医疗卫生机构</t>
  </si>
  <si>
    <t xml:space="preserve">     城市社区卫生机构</t>
  </si>
  <si>
    <t xml:space="preserve">     乡镇卫生院</t>
  </si>
  <si>
    <t xml:space="preserve">     其他基层医疗卫生机构支出</t>
  </si>
  <si>
    <t xml:space="preserve">   公共卫生</t>
  </si>
  <si>
    <t xml:space="preserve">     疾病预防控制机构</t>
  </si>
  <si>
    <t xml:space="preserve">     卫生监督机构</t>
  </si>
  <si>
    <t xml:space="preserve">     妇幼保健机构</t>
  </si>
  <si>
    <t xml:space="preserve">     精神卫生机构</t>
  </si>
  <si>
    <t xml:space="preserve">     应急救治机构</t>
  </si>
  <si>
    <t xml:space="preserve">     采供血机构</t>
  </si>
  <si>
    <t xml:space="preserve">     其他专业公共卫生机构</t>
  </si>
  <si>
    <t xml:space="preserve">     基本公共卫生服务</t>
  </si>
  <si>
    <t xml:space="preserve">     重大公共卫生专项</t>
  </si>
  <si>
    <t xml:space="preserve">     突发公共卫生事件应急处理</t>
  </si>
  <si>
    <t xml:space="preserve">     其他公共卫生支出</t>
  </si>
  <si>
    <t xml:space="preserve">   中医药</t>
  </si>
  <si>
    <t xml:space="preserve">     中医(民族医)药专项</t>
  </si>
  <si>
    <t xml:space="preserve">     其他中医药支出</t>
  </si>
  <si>
    <t xml:space="preserve">   计划生育事务</t>
  </si>
  <si>
    <t xml:space="preserve">     计划生育机构</t>
  </si>
  <si>
    <t xml:space="preserve">     计划生育服务</t>
  </si>
  <si>
    <t xml:space="preserve">     其他计划生育事务支出</t>
  </si>
  <si>
    <t xml:space="preserve">   食品和药品监督管理事务</t>
  </si>
  <si>
    <t xml:space="preserve">     药品事务</t>
  </si>
  <si>
    <t xml:space="preserve">     化妆品事务</t>
  </si>
  <si>
    <t xml:space="preserve">     医疗器械事务</t>
  </si>
  <si>
    <t xml:space="preserve">     食品安全事务</t>
  </si>
  <si>
    <t xml:space="preserve">     其他食品和药品监督管理事务支出</t>
  </si>
  <si>
    <t xml:space="preserve">   行政事业单位医疗</t>
  </si>
  <si>
    <t xml:space="preserve">     行政单位医疗</t>
  </si>
  <si>
    <t xml:space="preserve">     事业单位医疗</t>
  </si>
  <si>
    <t xml:space="preserve">     公务员医疗补助</t>
  </si>
  <si>
    <t xml:space="preserve">     其他行政事业单位医疗支出</t>
  </si>
  <si>
    <t xml:space="preserve">   财政对基本医疗保险基金的补助</t>
  </si>
  <si>
    <t xml:space="preserve">     财政对职工基本医疗保险基金的补助</t>
  </si>
  <si>
    <t xml:space="preserve">     财政对城乡居民基本医疗保险基金的补助</t>
  </si>
  <si>
    <t xml:space="preserve">     财政对新型农村合作医疗基金的补助</t>
  </si>
  <si>
    <t xml:space="preserve">     财政对城镇居民基本医疗保险基金的补助</t>
  </si>
  <si>
    <t xml:space="preserve">     财政对其他基本医疗保险基金的补助</t>
  </si>
  <si>
    <t xml:space="preserve">   医疗救助</t>
  </si>
  <si>
    <t xml:space="preserve">     城乡医疗救助</t>
  </si>
  <si>
    <t xml:space="preserve">     疾病应急救助</t>
  </si>
  <si>
    <t xml:space="preserve">     其他医疗救助支出</t>
  </si>
  <si>
    <t xml:space="preserve">   优抚对象医疗</t>
  </si>
  <si>
    <t xml:space="preserve">     优抚对象医疗补助</t>
  </si>
  <si>
    <t xml:space="preserve">     其他优抚对象医疗支出</t>
  </si>
  <si>
    <t xml:space="preserve">   其他医疗卫生与计划生育支出</t>
  </si>
  <si>
    <t xml:space="preserve">     其他医疗卫生与计划生育支出</t>
  </si>
  <si>
    <t xml:space="preserve"> 节能环保支出</t>
  </si>
  <si>
    <t xml:space="preserve">   环境保护管理事务</t>
  </si>
  <si>
    <t xml:space="preserve">     环境保护宣传</t>
  </si>
  <si>
    <t xml:space="preserve">     环境保护法规、规划及标准</t>
  </si>
  <si>
    <t xml:space="preserve">     环境国际合作及履约</t>
  </si>
  <si>
    <t xml:space="preserve">     环境保护行政许可</t>
  </si>
  <si>
    <t xml:space="preserve">     其他环境保护管理事务支出</t>
  </si>
  <si>
    <t xml:space="preserve">   环境监测与监察</t>
  </si>
  <si>
    <t xml:space="preserve">     建设项目环评审查与监督</t>
  </si>
  <si>
    <t xml:space="preserve">     核与辐射安全监督</t>
  </si>
  <si>
    <t xml:space="preserve">     其他环境监测与监察支出</t>
  </si>
  <si>
    <t xml:space="preserve">   污染防治</t>
  </si>
  <si>
    <t xml:space="preserve">     大气</t>
  </si>
  <si>
    <t xml:space="preserve">     水体</t>
  </si>
  <si>
    <t xml:space="preserve">     噪声</t>
  </si>
  <si>
    <t xml:space="preserve">     固体废弃物与化学品</t>
  </si>
  <si>
    <t xml:space="preserve">     放射源和放射性废物监管</t>
  </si>
  <si>
    <t xml:space="preserve">     辐射</t>
  </si>
  <si>
    <t xml:space="preserve">     其他污染防治支出</t>
  </si>
  <si>
    <t xml:space="preserve">   自然生态保护</t>
  </si>
  <si>
    <t xml:space="preserve">     生态保护</t>
  </si>
  <si>
    <t xml:space="preserve">     农村环境保护</t>
  </si>
  <si>
    <t xml:space="preserve">     自然保护区</t>
  </si>
  <si>
    <t xml:space="preserve">     生物及物种资源保护</t>
  </si>
  <si>
    <t xml:space="preserve">     其他自然生态保护支出</t>
  </si>
  <si>
    <t xml:space="preserve">   天然林保护</t>
  </si>
  <si>
    <t xml:space="preserve">     森林管护</t>
  </si>
  <si>
    <t xml:space="preserve">     社会保险补助</t>
  </si>
  <si>
    <t xml:space="preserve">     政策性社会性支出补助</t>
  </si>
  <si>
    <t xml:space="preserve">     天然林保护工程建设 </t>
  </si>
  <si>
    <t xml:space="preserve">     停伐补助</t>
  </si>
  <si>
    <t xml:space="preserve">     其他天然林保护支出</t>
  </si>
  <si>
    <t xml:space="preserve">   退耕还林</t>
  </si>
  <si>
    <t xml:space="preserve">     退耕现金</t>
  </si>
  <si>
    <t xml:space="preserve">     退耕还林粮食折现补贴</t>
  </si>
  <si>
    <t xml:space="preserve">     退耕还林粮食费用补贴</t>
  </si>
  <si>
    <t xml:space="preserve">     退耕还林工程建设</t>
  </si>
  <si>
    <t xml:space="preserve">     其他退耕还林支出</t>
  </si>
  <si>
    <t xml:space="preserve">   风沙荒漠治理</t>
  </si>
  <si>
    <t xml:space="preserve">     京津风沙源治理工程建设</t>
  </si>
  <si>
    <t xml:space="preserve">     其他风沙荒漠治理支出</t>
  </si>
  <si>
    <t xml:space="preserve">   退牧还草</t>
  </si>
  <si>
    <t xml:space="preserve">     退牧还草工程建设</t>
  </si>
  <si>
    <t xml:space="preserve">     其他退牧还草支出</t>
  </si>
  <si>
    <t xml:space="preserve">   已垦草原退耕还草(款)</t>
  </si>
  <si>
    <t xml:space="preserve">     已垦草原退耕还草(项)</t>
  </si>
  <si>
    <t xml:space="preserve">   能源节约利用(款)</t>
  </si>
  <si>
    <t xml:space="preserve">     能源节能利用(项)</t>
  </si>
  <si>
    <t xml:space="preserve">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</si>
  <si>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</si>
  <si>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</si>
  <si>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</si>
  <si>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</si>
  <si>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</si>
  <si>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可再生能源(款)</t>
  </si>
  <si>
    <t xml:space="preserve">      可再生能源(项)</t>
  </si>
  <si>
    <t xml:space="preserve">   循环经济(款)</t>
  </si>
  <si>
    <t xml:space="preserve">      循环经济(项)</t>
  </si>
  <si>
    <t xml:space="preserve">   能源管理事务</t>
  </si>
  <si>
    <t xml:space="preserve">     能源预测预警</t>
  </si>
  <si>
    <t xml:space="preserve">     能源战略规划与实施</t>
  </si>
  <si>
    <t xml:space="preserve">     能源科技装备</t>
  </si>
  <si>
    <t xml:space="preserve">     能源行业管理</t>
  </si>
  <si>
    <t xml:space="preserve">     能源管理</t>
  </si>
  <si>
    <t xml:space="preserve">     石油储备发展管理</t>
  </si>
  <si>
    <t xml:space="preserve">     能源调查</t>
  </si>
  <si>
    <t xml:space="preserve">     农村电网建设</t>
  </si>
  <si>
    <t xml:space="preserve">     其他能源管理事务支出</t>
  </si>
  <si>
    <t xml:space="preserve">   其他节能环保支出(款)</t>
  </si>
  <si>
    <t xml:space="preserve">     其他节能环保支出(项)</t>
  </si>
  <si>
    <t xml:space="preserve"> 城乡社区支出</t>
  </si>
  <si>
    <t xml:space="preserve">   城乡社区管理事务</t>
  </si>
  <si>
    <t xml:space="preserve">     城管执法</t>
  </si>
  <si>
    <t xml:space="preserve">     工程建设标准规范编制与监管</t>
  </si>
  <si>
    <t xml:space="preserve">     工程建设管理</t>
  </si>
  <si>
    <t xml:space="preserve">     市政公用行业市场监管</t>
  </si>
  <si>
    <t xml:space="preserve">     国家重点风景区规划与保护</t>
  </si>
  <si>
    <t xml:space="preserve">     住宅建设与房地产市场监管</t>
  </si>
  <si>
    <t xml:space="preserve">     执业资格注册、资质审查</t>
  </si>
  <si>
    <t xml:space="preserve">     其他城乡社区管理事务支出</t>
  </si>
  <si>
    <t xml:space="preserve">   城乡社区规划与管理(款)</t>
  </si>
  <si>
    <t xml:space="preserve">     城乡社区规划与管理(项)</t>
  </si>
  <si>
    <t xml:space="preserve">   城乡社区公共设施</t>
  </si>
  <si>
    <t xml:space="preserve">     小城镇基础设施建设</t>
  </si>
  <si>
    <t xml:space="preserve">     其他城乡社区公共设施支出</t>
  </si>
  <si>
    <t xml:space="preserve">   城乡社区环境卫生(款)</t>
  </si>
  <si>
    <t xml:space="preserve">     城乡社区环境卫生(项)</t>
  </si>
  <si>
    <t xml:space="preserve">   建设市场管理与监督(款)</t>
  </si>
  <si>
    <t xml:space="preserve">     建设市场管理与监督(项)</t>
  </si>
  <si>
    <t xml:space="preserve">   其他城乡社区支出(款)</t>
  </si>
  <si>
    <t xml:space="preserve">     其他城乡社区支出(项)</t>
  </si>
  <si>
    <t xml:space="preserve"> 农林水支出</t>
  </si>
  <si>
    <t xml:space="preserve">   农业</t>
  </si>
  <si>
    <t xml:space="preserve">     农垦运行</t>
  </si>
  <si>
    <t xml:space="preserve">     科技转化与推广服务</t>
  </si>
  <si>
    <t xml:space="preserve">     病虫害控制</t>
  </si>
  <si>
    <t xml:space="preserve">     农产品质量安全</t>
  </si>
  <si>
    <t xml:space="preserve">     执法监管</t>
  </si>
  <si>
    <t xml:space="preserve">     统计监测与信息服务</t>
  </si>
  <si>
    <t xml:space="preserve">     农业行业业务管理</t>
  </si>
  <si>
    <t xml:space="preserve">     对外交流与合作</t>
  </si>
  <si>
    <t xml:space="preserve">     防灾救灾</t>
  </si>
  <si>
    <t xml:space="preserve">     稳定农民收入补贴</t>
  </si>
  <si>
    <t xml:space="preserve">     农业结构调整补贴</t>
  </si>
  <si>
    <t xml:space="preserve">     农业生产支持补贴</t>
  </si>
  <si>
    <t xml:space="preserve">     农业组织化与产业化经营</t>
  </si>
  <si>
    <t xml:space="preserve">     农产品加工与促销</t>
  </si>
  <si>
    <t xml:space="preserve">     农村公益事业</t>
  </si>
  <si>
    <t xml:space="preserve">     农业资源保护修复与利用</t>
  </si>
  <si>
    <t xml:space="preserve">     农村道路建设</t>
  </si>
  <si>
    <t xml:space="preserve">     成品油价格改革对渔业的补贴</t>
  </si>
  <si>
    <t xml:space="preserve">     对高校毕业生到基层任职补助</t>
  </si>
  <si>
    <t xml:space="preserve">     其他农业支出</t>
  </si>
  <si>
    <t xml:space="preserve">   林业</t>
  </si>
  <si>
    <t xml:space="preserve">     林业事业机构</t>
  </si>
  <si>
    <t xml:space="preserve">     森林培育</t>
  </si>
  <si>
    <t xml:space="preserve">     林业技术推广</t>
  </si>
  <si>
    <t xml:space="preserve">     森林资源管理</t>
  </si>
  <si>
    <t xml:space="preserve">     森林资源监测</t>
  </si>
  <si>
    <t xml:space="preserve">     森林生态效益补偿</t>
  </si>
  <si>
    <t xml:space="preserve">     林业自然保护区</t>
  </si>
  <si>
    <t xml:space="preserve">     动植物保护</t>
  </si>
  <si>
    <t xml:space="preserve">     湿地保护</t>
  </si>
  <si>
    <t xml:space="preserve">     林业执法与监督</t>
  </si>
  <si>
    <t xml:space="preserve">     林业检疫检测</t>
  </si>
  <si>
    <t xml:space="preserve">     防沙治沙</t>
  </si>
  <si>
    <t xml:space="preserve">     林业质量安全</t>
  </si>
  <si>
    <t xml:space="preserve">     林业工程与项目管理</t>
  </si>
  <si>
    <t xml:space="preserve">     林业对外合作与交流</t>
  </si>
  <si>
    <t xml:space="preserve">     林业产业化</t>
  </si>
  <si>
    <t xml:space="preserve">     信息管理</t>
  </si>
  <si>
    <t xml:space="preserve">     林业政策制定与宣传</t>
  </si>
  <si>
    <t xml:space="preserve">     林业资金审计稽查</t>
  </si>
  <si>
    <t xml:space="preserve">     林区公共支出</t>
  </si>
  <si>
    <t xml:space="preserve">     林业贷款贴息</t>
  </si>
  <si>
    <t xml:space="preserve">     成品油价格改革对林业的补贴</t>
  </si>
  <si>
    <t xml:space="preserve">     林业防灾减灾</t>
  </si>
  <si>
    <t xml:space="preserve">     其他林业支出</t>
  </si>
  <si>
    <t xml:space="preserve">   水利</t>
  </si>
  <si>
    <t xml:space="preserve">     水利行业业务管理</t>
  </si>
  <si>
    <t xml:space="preserve">     水利工程建设</t>
  </si>
  <si>
    <t xml:space="preserve">     水利工程运行与维护</t>
  </si>
  <si>
    <t xml:space="preserve">     长江黄河等流域管理</t>
  </si>
  <si>
    <t xml:space="preserve">     水利前期工作</t>
  </si>
  <si>
    <t xml:space="preserve">     水利执法监督</t>
  </si>
  <si>
    <t xml:space="preserve">     水土保持</t>
  </si>
  <si>
    <t xml:space="preserve">     水资源节约管理与保护</t>
  </si>
  <si>
    <t xml:space="preserve">     水质监测</t>
  </si>
  <si>
    <t xml:space="preserve">     水文测报</t>
  </si>
  <si>
    <t xml:space="preserve">     防汛</t>
  </si>
  <si>
    <t xml:space="preserve">     抗旱</t>
  </si>
  <si>
    <t xml:space="preserve">     农田水利</t>
  </si>
  <si>
    <t xml:space="preserve">     水利技术推广</t>
  </si>
  <si>
    <t xml:space="preserve">     国际河流治理与管理</t>
  </si>
  <si>
    <t xml:space="preserve">     江河湖库水系综合整治</t>
  </si>
  <si>
    <t xml:space="preserve">     大中型水库移民后期扶持专项支出</t>
  </si>
  <si>
    <t xml:space="preserve">     水利安全监督</t>
  </si>
  <si>
    <t xml:space="preserve">     砂石资源费支出</t>
  </si>
  <si>
    <t xml:space="preserve">     水利建设移民支出</t>
  </si>
  <si>
    <t xml:space="preserve">     农村人畜饮水</t>
  </si>
  <si>
    <t xml:space="preserve">     其他水利支出</t>
  </si>
  <si>
    <t xml:space="preserve">   南水北调</t>
  </si>
  <si>
    <t xml:space="preserve">     南水北调工程建设</t>
  </si>
  <si>
    <t xml:space="preserve">     政策研究与信息管理</t>
  </si>
  <si>
    <t xml:space="preserve">     工程稽查</t>
  </si>
  <si>
    <t xml:space="preserve">     前期工作</t>
  </si>
  <si>
    <t xml:space="preserve">     南水北调技术推广</t>
  </si>
  <si>
    <t xml:space="preserve">     环境、移民及水资源管理与保护</t>
  </si>
  <si>
    <t xml:space="preserve">     其他南水北调支出</t>
  </si>
  <si>
    <t xml:space="preserve">   扶贫</t>
  </si>
  <si>
    <t xml:space="preserve">     农村基础设施建设</t>
  </si>
  <si>
    <t xml:space="preserve">     生产发展</t>
  </si>
  <si>
    <t xml:space="preserve">     社会发展</t>
  </si>
  <si>
    <t xml:space="preserve">     扶贫贷款奖补和贴息</t>
  </si>
  <si>
    <t xml:space="preserve">     “三西”农业建设专项补助</t>
  </si>
  <si>
    <t xml:space="preserve">     扶贫事业机构</t>
  </si>
  <si>
    <t xml:space="preserve">     其他扶贫支出</t>
  </si>
  <si>
    <t xml:space="preserve">   农业综合开发</t>
  </si>
  <si>
    <t xml:space="preserve">     土地治理</t>
  </si>
  <si>
    <t xml:space="preserve">     产业化经营</t>
  </si>
  <si>
    <t xml:space="preserve">     科技示范</t>
  </si>
  <si>
    <t xml:space="preserve">     其他农业综合开发支出</t>
  </si>
  <si>
    <t xml:space="preserve">   农村综合改革</t>
  </si>
  <si>
    <t xml:space="preserve">     对村级一事一议补助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</si>
  <si>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</si>
  <si>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</si>
  <si>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</si>
  <si>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</si>
  <si>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</si>
  <si>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 普惠金融发展支出</t>
  </si>
  <si>
    <t xml:space="preserve">     支持农村金融机构</t>
  </si>
  <si>
    <t xml:space="preserve">     涉农贷款增量奖励</t>
  </si>
  <si>
    <t xml:space="preserve">     农业保险保费补贴</t>
  </si>
  <si>
    <t xml:space="preserve">     小额担保贷款贴息</t>
  </si>
  <si>
    <t xml:space="preserve">     补充小额担保贷款基金</t>
  </si>
  <si>
    <t xml:space="preserve">     其他普惠金融发展支出</t>
  </si>
  <si>
    <t xml:space="preserve">   目标价格补贴</t>
  </si>
  <si>
    <t xml:space="preserve">     棉花目标价格补贴</t>
  </si>
  <si>
    <t xml:space="preserve">     大豆目标价格补贴</t>
  </si>
  <si>
    <t xml:space="preserve">     其他目标价格补贴</t>
  </si>
  <si>
    <t xml:space="preserve">   其他农林水事务支出（款）</t>
  </si>
  <si>
    <t xml:space="preserve">     化解其他公益性乡村债务支出</t>
  </si>
  <si>
    <t xml:space="preserve">     其他农林水事务支出（项）</t>
  </si>
  <si>
    <t xml:space="preserve"> 交通运输支出</t>
  </si>
  <si>
    <t xml:space="preserve">   公路水路运输</t>
  </si>
  <si>
    <t xml:space="preserve">     公路建设</t>
  </si>
  <si>
    <t xml:space="preserve">     公路养护</t>
  </si>
  <si>
    <t xml:space="preserve">     交通运输信息化建设</t>
  </si>
  <si>
    <t xml:space="preserve">     公路和运输安全</t>
  </si>
  <si>
    <t xml:space="preserve">     公路还贷专项</t>
  </si>
  <si>
    <t xml:space="preserve">     公路运输管理</t>
  </si>
  <si>
    <t xml:space="preserve">     公路和运输技术标准化建设</t>
  </si>
  <si>
    <t xml:space="preserve">     港口设施</t>
  </si>
  <si>
    <t xml:space="preserve">     航道维护</t>
  </si>
  <si>
    <t xml:space="preserve">     船舶检验</t>
  </si>
  <si>
    <t xml:space="preserve">     救助打捞</t>
  </si>
  <si>
    <t xml:space="preserve">     内河运输</t>
  </si>
  <si>
    <t xml:space="preserve">     远洋运输</t>
  </si>
  <si>
    <t xml:space="preserve">     海事管理</t>
  </si>
  <si>
    <t xml:space="preserve">     航标事业发展支出</t>
  </si>
  <si>
    <t xml:space="preserve">     水路运输管理支出</t>
  </si>
  <si>
    <t xml:space="preserve">     口岸建设</t>
  </si>
  <si>
    <t xml:space="preserve">     取消政府还贷二级公路收费专项支出</t>
  </si>
  <si>
    <t xml:space="preserve">     其他公路水路运输支出</t>
  </si>
  <si>
    <t xml:space="preserve">   铁路运输</t>
  </si>
  <si>
    <t xml:space="preserve">     铁路路网建设</t>
  </si>
  <si>
    <t xml:space="preserve">     铁路还贷专项</t>
  </si>
  <si>
    <t xml:space="preserve">     铁路安全</t>
  </si>
  <si>
    <t xml:space="preserve">     铁路专项运输</t>
  </si>
  <si>
    <t xml:space="preserve">     行业监管</t>
  </si>
  <si>
    <t xml:space="preserve">     其他铁路运输支出</t>
  </si>
  <si>
    <t xml:space="preserve">   民用航空运输</t>
  </si>
  <si>
    <t xml:space="preserve">     机场建设</t>
  </si>
  <si>
    <t xml:space="preserve">     空管系统建设</t>
  </si>
  <si>
    <t xml:space="preserve">     民航还贷专项支出</t>
  </si>
  <si>
    <t xml:space="preserve">     民用航空安全</t>
  </si>
  <si>
    <t xml:space="preserve">     民航专项运输</t>
  </si>
  <si>
    <t xml:space="preserve">     其他民用航空运输支出</t>
  </si>
  <si>
    <t xml:space="preserve">   成品油价格改革对交通运输的补贴</t>
  </si>
  <si>
    <t xml:space="preserve">     对城市公交的补贴</t>
  </si>
  <si>
    <t xml:space="preserve">     对农村道路客运的补贴</t>
  </si>
  <si>
    <t xml:space="preserve">     对出租车的补贴</t>
  </si>
  <si>
    <t xml:space="preserve">     成品油价格改革补贴其他支出</t>
  </si>
  <si>
    <t xml:space="preserve">   邮政业支出</t>
  </si>
  <si>
    <t xml:space="preserve">     邮政普遍服务与特殊服务</t>
  </si>
  <si>
    <t xml:space="preserve">     其他邮政业支出</t>
  </si>
  <si>
    <t xml:space="preserve">   车辆购置税支出</t>
  </si>
  <si>
    <t xml:space="preserve">     车辆购置税用于公路等基础设施建设支出</t>
  </si>
  <si>
    <t xml:space="preserve">     车辆购置税用于农村公路建设支出</t>
  </si>
  <si>
    <t xml:space="preserve">     车辆购置税用于老旧汽车报废更新补贴</t>
  </si>
  <si>
    <t xml:space="preserve">     车辆购置税其他支出</t>
  </si>
  <si>
    <t xml:space="preserve">   其他交通运输支出(款)</t>
  </si>
  <si>
    <t xml:space="preserve">     公共交通运营补助</t>
  </si>
  <si>
    <t xml:space="preserve">     其他交通运输支出(项)</t>
  </si>
  <si>
    <t xml:space="preserve"> 资源勘探信息等支出</t>
  </si>
  <si>
    <t xml:space="preserve">   资源勘探开发</t>
  </si>
  <si>
    <t xml:space="preserve">     煤炭勘探开采和洗选</t>
  </si>
  <si>
    <t xml:space="preserve">     石油和天然气勘探开采</t>
  </si>
  <si>
    <t xml:space="preserve">     黑色金属矿勘探和采选</t>
  </si>
  <si>
    <t xml:space="preserve">     有色金属矿勘探和采选</t>
  </si>
  <si>
    <t xml:space="preserve">     非金属矿勘探和采选</t>
  </si>
  <si>
    <t xml:space="preserve">     其他资源勘探业支出</t>
  </si>
  <si>
    <t xml:space="preserve">   制造业</t>
  </si>
  <si>
    <t xml:space="preserve">     纺织业</t>
  </si>
  <si>
    <t xml:space="preserve">     医药制造业</t>
  </si>
  <si>
    <t xml:space="preserve">     非金属矿物制品业</t>
  </si>
  <si>
    <t xml:space="preserve">     通信设备、计算机及其他电子设备制造业</t>
  </si>
  <si>
    <t xml:space="preserve">     交通运输设备制造业</t>
  </si>
  <si>
    <t xml:space="preserve">     电气机械及器材制造业</t>
  </si>
  <si>
    <t xml:space="preserve">     工艺品及其他制造业</t>
  </si>
  <si>
    <t xml:space="preserve">     石油加工、炼焦及核燃料加工业</t>
  </si>
  <si>
    <t xml:space="preserve">     化学原料及化学制品制造业</t>
  </si>
  <si>
    <t xml:space="preserve">     黑色金属冶炼及压延加工业</t>
  </si>
  <si>
    <t xml:space="preserve">     有色金属冶炼及压延加工业</t>
  </si>
  <si>
    <t xml:space="preserve">     其他制造业支出</t>
  </si>
  <si>
    <t xml:space="preserve">   建筑业</t>
  </si>
  <si>
    <t xml:space="preserve">     其他建筑业支出</t>
  </si>
  <si>
    <t xml:space="preserve">   工业和信息产业监管</t>
  </si>
  <si>
    <t xml:space="preserve">     战备应急</t>
  </si>
  <si>
    <t xml:space="preserve">     信息安全建设</t>
  </si>
  <si>
    <t xml:space="preserve">     专用通信</t>
  </si>
  <si>
    <t xml:space="preserve">     无线电监管</t>
  </si>
  <si>
    <t xml:space="preserve">     工业和信息产业战略研究与标准制定</t>
  </si>
  <si>
    <t xml:space="preserve">     工业和信息产业支持</t>
  </si>
  <si>
    <t xml:space="preserve">     电子专项工程</t>
  </si>
  <si>
    <t xml:space="preserve">     技术基础研究</t>
  </si>
  <si>
    <t xml:space="preserve">     其他工业和信息产业监管支出</t>
  </si>
  <si>
    <t xml:space="preserve">   安全生产监管</t>
  </si>
  <si>
    <t xml:space="preserve">     国务院安委会专项</t>
  </si>
  <si>
    <t xml:space="preserve">     安全监管监察专项</t>
  </si>
  <si>
    <t xml:space="preserve">     应急救援支出</t>
  </si>
  <si>
    <t xml:space="preserve">     煤炭安全</t>
  </si>
  <si>
    <t xml:space="preserve">     其他安全生产监管支出</t>
  </si>
  <si>
    <t xml:space="preserve">   国有资产监管</t>
  </si>
  <si>
    <t xml:space="preserve">     国有企业监事会专项</t>
  </si>
  <si>
    <t xml:space="preserve">     中央企业专项管理</t>
  </si>
  <si>
    <t xml:space="preserve">     其他国有资产监管支出</t>
  </si>
  <si>
    <t xml:space="preserve">   支持中小企业发展和管理支出</t>
  </si>
  <si>
    <t xml:space="preserve">     科技型中小企业技术创新基金</t>
  </si>
  <si>
    <t xml:space="preserve">     中小企业发展专项</t>
  </si>
  <si>
    <t xml:space="preserve">     其他支持中小企业发展和管理支出</t>
  </si>
  <si>
    <t xml:space="preserve">   其他资源勘探信息等支出(款)</t>
  </si>
  <si>
    <t xml:space="preserve">     黄金事务</t>
  </si>
  <si>
    <t xml:space="preserve">     建设项目贷款贴息</t>
  </si>
  <si>
    <t xml:space="preserve">     技术改造支出</t>
  </si>
  <si>
    <t xml:space="preserve">     中药材扶持资金支出</t>
  </si>
  <si>
    <t xml:space="preserve">     重点产业振兴和技术改造项目贷款贴息</t>
  </si>
  <si>
    <t xml:space="preserve">     其他资源勘探信息等支出(项)</t>
  </si>
  <si>
    <t xml:space="preserve"> 商业服务业等支出</t>
  </si>
  <si>
    <t xml:space="preserve">   商业流通事务</t>
  </si>
  <si>
    <t xml:space="preserve">     食品流通安全补贴</t>
  </si>
  <si>
    <t xml:space="preserve">     市场监测及信息管理</t>
  </si>
  <si>
    <t xml:space="preserve">     民贸企业补贴</t>
  </si>
  <si>
    <t xml:space="preserve">     民贸民品贷款贴息</t>
  </si>
  <si>
    <t xml:space="preserve">     其他商业流通事务支出</t>
  </si>
  <si>
    <t xml:space="preserve">   旅游业管理与服务支出</t>
  </si>
  <si>
    <t xml:space="preserve">     旅游宣传</t>
  </si>
  <si>
    <t xml:space="preserve">     旅游行业业务管理</t>
  </si>
  <si>
    <t xml:space="preserve">     其他旅游业管理与服务支出</t>
  </si>
  <si>
    <t xml:space="preserve">   涉外发展服务支出</t>
  </si>
  <si>
    <t xml:space="preserve">     外商投资环境建设补助资金</t>
  </si>
  <si>
    <t xml:space="preserve">     其他涉外发展服务支出</t>
  </si>
  <si>
    <t xml:space="preserve">   其他商业服务业等支出(款)</t>
  </si>
  <si>
    <t xml:space="preserve">     服务业基础设施建设</t>
  </si>
  <si>
    <t xml:space="preserve">     其他商业服务业等支出(项)</t>
  </si>
  <si>
    <t xml:space="preserve"> 金融支出</t>
  </si>
  <si>
    <t xml:space="preserve">   金融部门行政支出</t>
  </si>
  <si>
    <t xml:space="preserve">     安全防卫</t>
  </si>
  <si>
    <t xml:space="preserve">     金融部门其他行政支出</t>
  </si>
  <si>
    <t xml:space="preserve">   金融部门监管支出</t>
  </si>
  <si>
    <t xml:space="preserve">     货币发行</t>
  </si>
  <si>
    <t xml:space="preserve">     金融服务</t>
  </si>
  <si>
    <t xml:space="preserve">     反假币</t>
  </si>
  <si>
    <t xml:space="preserve">     重点金融机构监管</t>
  </si>
  <si>
    <t xml:space="preserve">     金融稽查与案件处理</t>
  </si>
  <si>
    <t xml:space="preserve">     金融行业电子化建设</t>
  </si>
  <si>
    <t xml:space="preserve">     从业人员资格考试</t>
  </si>
  <si>
    <t xml:space="preserve">     反洗钱</t>
  </si>
  <si>
    <t xml:space="preserve">     金融部门其他监管支出</t>
  </si>
  <si>
    <t xml:space="preserve">   金融发展支出</t>
  </si>
  <si>
    <t xml:space="preserve">     政策性银行亏损补贴</t>
  </si>
  <si>
    <t xml:space="preserve">     商业银行贷款贴息</t>
  </si>
  <si>
    <t xml:space="preserve">     补充资本金</t>
  </si>
  <si>
    <t xml:space="preserve">     风险基金补助</t>
  </si>
  <si>
    <t xml:space="preserve">     其他金融发展支出</t>
  </si>
  <si>
    <t xml:space="preserve">   金融调控支出</t>
  </si>
  <si>
    <t xml:space="preserve">     中央银行亏损补贴</t>
  </si>
  <si>
    <t xml:space="preserve">     其他金融调控支出</t>
  </si>
  <si>
    <t xml:space="preserve">   其他金融支出（款）</t>
  </si>
  <si>
    <t xml:space="preserve">     其他金融支出(项)</t>
  </si>
  <si>
    <t xml:space="preserve"> 援助其他地区支出</t>
  </si>
  <si>
    <t xml:space="preserve">   一般公共服务</t>
  </si>
  <si>
    <t xml:space="preserve">   教育</t>
  </si>
  <si>
    <t xml:space="preserve">   文化体育与传媒</t>
  </si>
  <si>
    <t xml:space="preserve">   医疗卫生</t>
  </si>
  <si>
    <t xml:space="preserve">   节能环保</t>
  </si>
  <si>
    <t xml:space="preserve">   交通运输</t>
  </si>
  <si>
    <t xml:space="preserve">   住房保障</t>
  </si>
  <si>
    <t xml:space="preserve">   其他支出</t>
  </si>
  <si>
    <t xml:space="preserve"> 国土海洋气象等支出</t>
  </si>
  <si>
    <t xml:space="preserve">   国土资源事务</t>
  </si>
  <si>
    <t xml:space="preserve">     国土资源规划及管理</t>
  </si>
  <si>
    <t xml:space="preserve">     土地资源调查</t>
  </si>
  <si>
    <t xml:space="preserve">     土地资源利用与保护</t>
  </si>
  <si>
    <t xml:space="preserve">     国土资源社会公益服务</t>
  </si>
  <si>
    <t xml:space="preserve">     国土资源行业业务管理</t>
  </si>
  <si>
    <t xml:space="preserve">     国土资源调查</t>
  </si>
  <si>
    <t xml:space="preserve">     国土整治</t>
  </si>
  <si>
    <t xml:space="preserve">     地质灾害防治</t>
  </si>
  <si>
    <t xml:space="preserve">     土地资源储备支出</t>
  </si>
  <si>
    <t xml:space="preserve">     地质及矿产资源调查</t>
  </si>
  <si>
    <t xml:space="preserve">     地质矿产资源利用与保护</t>
  </si>
  <si>
    <t xml:space="preserve">     地质转产项目财政贴息</t>
  </si>
  <si>
    <t xml:space="preserve">     国外风险勘查</t>
  </si>
  <si>
    <t xml:space="preserve">     地质勘查基金(周转金)支出</t>
  </si>
  <si>
    <t xml:space="preserve">     其他国土资源事务支出</t>
  </si>
  <si>
    <t xml:space="preserve">   海洋管理事务</t>
  </si>
  <si>
    <t xml:space="preserve">     海域使用管理</t>
  </si>
  <si>
    <t xml:space="preserve">     海洋环境保护与监测</t>
  </si>
  <si>
    <t xml:space="preserve">     海洋调查评价</t>
  </si>
  <si>
    <t xml:space="preserve">     海洋权益维护</t>
  </si>
  <si>
    <t xml:space="preserve">     海洋执法监察</t>
  </si>
  <si>
    <t xml:space="preserve">     海洋防灾减灾</t>
  </si>
  <si>
    <t xml:space="preserve">     海洋卫星</t>
  </si>
  <si>
    <t xml:space="preserve">     极地考察</t>
  </si>
  <si>
    <t xml:space="preserve">     海洋矿产资源勘探研究</t>
  </si>
  <si>
    <t xml:space="preserve">     海港航标维护</t>
  </si>
  <si>
    <t xml:space="preserve">     海水淡化</t>
  </si>
  <si>
    <t xml:space="preserve">     无居民海岛使用金支出</t>
  </si>
  <si>
    <t xml:space="preserve">     海岛和海域保护</t>
  </si>
  <si>
    <t xml:space="preserve">     其他海洋管理事务支出</t>
  </si>
  <si>
    <t xml:space="preserve">   测绘事务</t>
  </si>
  <si>
    <t xml:space="preserve">     基础测绘</t>
  </si>
  <si>
    <t xml:space="preserve">     航空摄影</t>
  </si>
  <si>
    <t xml:space="preserve">     测绘工程建设</t>
  </si>
  <si>
    <t xml:space="preserve">     其他测绘事务支出</t>
  </si>
  <si>
    <t xml:space="preserve">   地震事务</t>
  </si>
  <si>
    <t xml:space="preserve">     地震监测</t>
  </si>
  <si>
    <t xml:space="preserve">     地震预测预报</t>
  </si>
  <si>
    <t xml:space="preserve">     地震灾害预防</t>
  </si>
  <si>
    <t xml:space="preserve">     地震应急救援</t>
  </si>
  <si>
    <t xml:space="preserve">     地震环境探察</t>
  </si>
  <si>
    <t xml:space="preserve">     防震减灾信息管理</t>
  </si>
  <si>
    <t xml:space="preserve">     防震减灾基础管理</t>
  </si>
  <si>
    <t xml:space="preserve">     地震事业机构 </t>
  </si>
  <si>
    <t xml:space="preserve">     其他地震事务支出</t>
  </si>
  <si>
    <t xml:space="preserve">   气象事务</t>
  </si>
  <si>
    <t xml:space="preserve">     气象事业机构</t>
  </si>
  <si>
    <t xml:space="preserve">     气象探测</t>
  </si>
  <si>
    <t xml:space="preserve">     气象信息传输及管理</t>
  </si>
  <si>
    <t xml:space="preserve">     气象预报预测</t>
  </si>
  <si>
    <t xml:space="preserve">     气象服务</t>
  </si>
  <si>
    <t xml:space="preserve">     气象装备保障维护</t>
  </si>
  <si>
    <t xml:space="preserve">     气象基础设施建设与维修</t>
  </si>
  <si>
    <t xml:space="preserve">     气象卫星</t>
  </si>
  <si>
    <t xml:space="preserve">     气象法规与标准</t>
  </si>
  <si>
    <t xml:space="preserve">     气象资金审计稽查</t>
  </si>
  <si>
    <t xml:space="preserve">     其他气象事务支出</t>
  </si>
  <si>
    <t xml:space="preserve">   其他国土海洋气象等支出</t>
  </si>
  <si>
    <t xml:space="preserve">     其他国土海洋气象等支出</t>
  </si>
  <si>
    <t xml:space="preserve"> 住房保障支出</t>
  </si>
  <si>
    <t xml:space="preserve">   保障性安居工程支出</t>
  </si>
  <si>
    <t xml:space="preserve">     廉租住房</t>
  </si>
  <si>
    <t xml:space="preserve">     沉陷区治理</t>
  </si>
  <si>
    <t xml:space="preserve">     棚户区改造</t>
  </si>
  <si>
    <t xml:space="preserve">     少数民族地区游牧民定居工程</t>
  </si>
  <si>
    <t xml:space="preserve">     农村危房改造</t>
  </si>
  <si>
    <t xml:space="preserve">     公共租赁住房</t>
  </si>
  <si>
    <t xml:space="preserve">     保障性住房租金补贴</t>
  </si>
  <si>
    <t xml:space="preserve">     其他保障性安居工程支出</t>
  </si>
  <si>
    <t xml:space="preserve">   住房改革支出</t>
  </si>
  <si>
    <t xml:space="preserve">     住房公积金</t>
  </si>
  <si>
    <t xml:space="preserve">     提租补贴</t>
  </si>
  <si>
    <t xml:space="preserve">     购房补贴</t>
  </si>
  <si>
    <t xml:space="preserve">   城乡社区住宅</t>
  </si>
  <si>
    <t xml:space="preserve">     公有住房建设和维修改造支出</t>
  </si>
  <si>
    <t xml:space="preserve">     住房公积金管理</t>
  </si>
  <si>
    <t xml:space="preserve">     其他城乡社区住宅支出</t>
  </si>
  <si>
    <t xml:space="preserve"> 粮油物资储备支出</t>
  </si>
  <si>
    <t xml:space="preserve">   粮油事务</t>
  </si>
  <si>
    <t xml:space="preserve">     粮食财务与审计支出</t>
  </si>
  <si>
    <t xml:space="preserve">     粮食信息统计</t>
  </si>
  <si>
    <t xml:space="preserve">     粮食专项业务活动</t>
  </si>
  <si>
    <t xml:space="preserve">     国家粮油差价补贴</t>
  </si>
  <si>
    <t xml:space="preserve">     粮食财务挂账利息补贴</t>
  </si>
  <si>
    <t xml:space="preserve">     粮食财务挂账消化款</t>
  </si>
  <si>
    <t xml:space="preserve">     处理陈化粮补贴</t>
  </si>
  <si>
    <t xml:space="preserve">     粮食风险基金</t>
  </si>
  <si>
    <t xml:space="preserve">     粮油市场调控专项资金</t>
  </si>
  <si>
    <t xml:space="preserve">     其他粮油事务支出</t>
  </si>
  <si>
    <t xml:space="preserve">   物资事务</t>
  </si>
  <si>
    <t xml:space="preserve">     铁路专用线</t>
  </si>
  <si>
    <t xml:space="preserve">     护库武警和民兵支出</t>
  </si>
  <si>
    <t xml:space="preserve">     物资保管与保养</t>
  </si>
  <si>
    <t xml:space="preserve">     专项贷款利息</t>
  </si>
  <si>
    <t xml:space="preserve">     物资转移</t>
  </si>
  <si>
    <t xml:space="preserve">     物资轮换</t>
  </si>
  <si>
    <t xml:space="preserve">     仓库建设</t>
  </si>
  <si>
    <t xml:space="preserve">     仓库安防</t>
  </si>
  <si>
    <t xml:space="preserve">     其他物资事务支出</t>
  </si>
  <si>
    <t xml:space="preserve">   能源储备</t>
  </si>
  <si>
    <t xml:space="preserve">     石油储备支出</t>
  </si>
  <si>
    <t xml:space="preserve">     天然铀能源储备</t>
  </si>
  <si>
    <t xml:space="preserve">     煤炭储备</t>
  </si>
  <si>
    <t xml:space="preserve">     其他能源储备</t>
  </si>
  <si>
    <t xml:space="preserve">   粮油储备</t>
  </si>
  <si>
    <t xml:space="preserve">     储备粮油补贴</t>
  </si>
  <si>
    <t xml:space="preserve">     储备粮油差价补贴</t>
  </si>
  <si>
    <t xml:space="preserve">     储备粮（油）库建设</t>
  </si>
  <si>
    <t xml:space="preserve">     最低收购价政策支出</t>
  </si>
  <si>
    <t xml:space="preserve">     其他粮油储备支出</t>
  </si>
  <si>
    <t xml:space="preserve">   重要商品储备</t>
  </si>
  <si>
    <t xml:space="preserve">     棉花储备</t>
  </si>
  <si>
    <t xml:space="preserve">     食糖储备</t>
  </si>
  <si>
    <t xml:space="preserve">     肉类储备</t>
  </si>
  <si>
    <t xml:space="preserve">     化肥储备</t>
  </si>
  <si>
    <t xml:space="preserve">     农药储备</t>
  </si>
  <si>
    <t xml:space="preserve">     边销茶储备</t>
  </si>
  <si>
    <t xml:space="preserve">     羊毛储备</t>
  </si>
  <si>
    <t xml:space="preserve">     医药储备</t>
  </si>
  <si>
    <t xml:space="preserve">     食盐储备</t>
  </si>
  <si>
    <t xml:space="preserve">     战略物资储备</t>
  </si>
  <si>
    <t xml:space="preserve">     其他重要商品储备支出</t>
  </si>
  <si>
    <t>其他支出(类)</t>
  </si>
  <si>
    <t xml:space="preserve">  其他支出(款)</t>
  </si>
  <si>
    <t xml:space="preserve">    其他支出(项)</t>
  </si>
  <si>
    <t xml:space="preserve"> 债务付息支出</t>
  </si>
  <si>
    <t xml:space="preserve">   中央政府国内债务付息支出</t>
  </si>
  <si>
    <t xml:space="preserve">   中央政府国外债务付息支出</t>
  </si>
  <si>
    <t xml:space="preserve">   地方政府一般债务付息支出</t>
  </si>
  <si>
    <t xml:space="preserve">     地方政府一般债券付息支出</t>
  </si>
  <si>
    <t xml:space="preserve">     地方政府向外国政府借款付息支出</t>
  </si>
  <si>
    <t xml:space="preserve">     地方政府向国际组织借款付息支出</t>
  </si>
  <si>
    <t xml:space="preserve"> 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</si>
  <si>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</si>
  <si>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</si>
  <si>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</si>
  <si>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</si>
  <si>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表6：</t>
  </si>
  <si>
    <r>
      <t>2019</t>
    </r>
    <r>
      <rPr>
        <b/>
        <sz val="14"/>
        <rFont val="宋体"/>
        <family val="0"/>
      </rPr>
      <t>年邵阳市本级对县市区税收返还和转移支付分地区预算表</t>
    </r>
  </si>
  <si>
    <t>地  区</t>
  </si>
  <si>
    <t>预算数</t>
  </si>
  <si>
    <t>税收返还</t>
  </si>
  <si>
    <t>一般性转移支付</t>
  </si>
  <si>
    <t>专项转移支付</t>
  </si>
  <si>
    <t>小 计</t>
  </si>
  <si>
    <t>双清区</t>
  </si>
  <si>
    <t>大祥区</t>
  </si>
  <si>
    <t>北塔区</t>
  </si>
  <si>
    <t>经开区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</si>
  <si>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</si>
  <si>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</si>
  <si>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</si>
  <si>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</si>
  <si>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</si>
  <si>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</si>
  <si>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</si>
  <si>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城步苗族自治县</t>
  </si>
  <si>
    <t>绥宁县</t>
  </si>
  <si>
    <t>合  计</t>
  </si>
  <si>
    <t>表7：</t>
  </si>
  <si>
    <t>2019年邵阳市本级一般公共预算市对县级专项转移支付分项目预算表</t>
  </si>
  <si>
    <t>项  目</t>
  </si>
  <si>
    <t>专项转移支付合计</t>
  </si>
  <si>
    <t xml:space="preserve">  其中：支持学前教育发展资金</t>
  </si>
  <si>
    <t xml:space="preserve">       农村义务教育薄弱学校改造补助资金
</t>
  </si>
  <si>
    <t xml:space="preserve">  其中：国家文物保护专项资金
</t>
  </si>
  <si>
    <t xml:space="preserve">  其中：就业补助资金
</t>
  </si>
  <si>
    <t xml:space="preserve">       中央自然灾害生活补助资金
</t>
  </si>
  <si>
    <t xml:space="preserve">       优抚事业单位补助经费
</t>
  </si>
  <si>
    <t xml:space="preserve">       退役安置补助经费
</t>
  </si>
  <si>
    <t xml:space="preserve">  其中：公共卫生服务补助资金
</t>
  </si>
  <si>
    <t xml:space="preserve">        基本药物制度补助资金</t>
  </si>
  <si>
    <t xml:space="preserve">        计划生育转移支付资金</t>
  </si>
  <si>
    <t xml:space="preserve">        优抚对象医疗保障经费</t>
  </si>
  <si>
    <t xml:space="preserve">  其中：退耕还林工程财政专项资金
</t>
  </si>
  <si>
    <t xml:space="preserve">  其中：农林业保险保费补贴
</t>
  </si>
  <si>
    <t xml:space="preserve">       农业综合开发补助资金
</t>
  </si>
  <si>
    <t xml:space="preserve">       现代农业生产发展资金
</t>
  </si>
  <si>
    <t xml:space="preserve">       农业支持保护补贴资金
</t>
  </si>
  <si>
    <t xml:space="preserve">       农机购置补贴资金
</t>
  </si>
  <si>
    <t xml:space="preserve">       林业补助资金
</t>
  </si>
  <si>
    <t xml:space="preserve">       全国山洪灾害防治经费
</t>
  </si>
  <si>
    <t xml:space="preserve">       农田水利设施建设和水土保持补助资金
</t>
  </si>
  <si>
    <t xml:space="preserve">       大中型水库移民后期扶持资金
</t>
  </si>
  <si>
    <t xml:space="preserve">  其中：车辆购置税收入补助地方
</t>
  </si>
  <si>
    <t>资源勘探信息等支出</t>
  </si>
  <si>
    <t xml:space="preserve">  其中：中小企业发展专项资金
</t>
  </si>
  <si>
    <t>商业服务业等支出</t>
  </si>
  <si>
    <t xml:space="preserve">  其中：外经贸发展资金
</t>
  </si>
  <si>
    <t xml:space="preserve">  其中：农村危房改造补助资金
</t>
  </si>
  <si>
    <t xml:space="preserve">       中央补助城镇保障性安居工程专项资金
</t>
  </si>
  <si>
    <t>表8：</t>
  </si>
  <si>
    <t>2019年市级一般公共预算基本支出预算表</t>
  </si>
  <si>
    <t>单位:万元</t>
  </si>
  <si>
    <t>功能科目</t>
  </si>
  <si>
    <t>合计</t>
  </si>
  <si>
    <t>工资福利支出</t>
  </si>
  <si>
    <t>商品和服务支出</t>
  </si>
  <si>
    <t>对个人和家庭补助</t>
  </si>
  <si>
    <t>小计</t>
  </si>
  <si>
    <t>[30101]基本工资</t>
  </si>
  <si>
    <t>[30102]津贴补贴</t>
  </si>
  <si>
    <t>[30103]奖金</t>
  </si>
  <si>
    <t>[30107]绩效工资</t>
  </si>
  <si>
    <t>[30108]基本养老保险缴费</t>
  </si>
  <si>
    <t>[30109]职业年金缴费</t>
  </si>
  <si>
    <t>[30110]职工基本医疗保险缴费</t>
  </si>
  <si>
    <t>[30111]其他社会保障缴费</t>
  </si>
  <si>
    <t>[30112]其他社会保障缴费</t>
  </si>
  <si>
    <t>[30113]住房公积金</t>
  </si>
  <si>
    <t>[30199]其他工资福利支出</t>
  </si>
  <si>
    <t>[30201]办公费</t>
  </si>
  <si>
    <t>[30202]印刷费</t>
  </si>
  <si>
    <t>[30203]咨询费</t>
  </si>
  <si>
    <t>[30204]手续费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</si>
  <si>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</si>
  <si>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</si>
  <si>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</si>
  <si>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</si>
  <si>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</si>
  <si>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</si>
  <si>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[30212]因公出国(境)费用</t>
  </si>
  <si>
    <t>[30213]维修(护)费</t>
  </si>
  <si>
    <t>[30214]租赁费</t>
  </si>
  <si>
    <t>[30215]会议费</t>
  </si>
  <si>
    <t>[30216]培训费</t>
  </si>
  <si>
    <t>[30217]公务接待费</t>
  </si>
  <si>
    <t>[30218]专用材料费</t>
  </si>
  <si>
    <t>[30224]被装购置费</t>
  </si>
  <si>
    <t>[30225]专用燃料费</t>
  </si>
  <si>
    <t>[30226]劳务费</t>
  </si>
  <si>
    <t>[30227]委托业务费</t>
  </si>
  <si>
    <t>[30228]工会经费</t>
  </si>
  <si>
    <t>[30229]福利费</t>
  </si>
  <si>
    <t>[30231]公务用车运行维护费</t>
  </si>
  <si>
    <t>[30239]其他交通费用</t>
  </si>
  <si>
    <t>[30240]税金及附加费用</t>
  </si>
  <si>
    <t>[30299]其他商品和服务支出</t>
  </si>
  <si>
    <t>[30301]离休费</t>
  </si>
  <si>
    <t>[30302]退休费</t>
  </si>
  <si>
    <t>[30304]抚恤金</t>
  </si>
  <si>
    <t>[30399]其他对个人和家庭的补助支出</t>
  </si>
  <si>
    <t>文化旅游体育与传媒支出</t>
  </si>
  <si>
    <t>社会保险基金支出</t>
  </si>
  <si>
    <t>卫生健康支出</t>
  </si>
  <si>
    <t>自然资源海洋气象等支出</t>
  </si>
  <si>
    <t>灾害防治及应急管理支出</t>
  </si>
  <si>
    <t>表9：</t>
  </si>
  <si>
    <t>2019年全市政府性基金收入预算表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</si>
  <si>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</si>
  <si>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</si>
  <si>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</si>
  <si>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</si>
  <si>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</si>
  <si>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</si>
  <si>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</si>
  <si>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本年基金收入合计</t>
  </si>
  <si>
    <t>上年结余</t>
  </si>
  <si>
    <t>收入总计</t>
  </si>
  <si>
    <t>表10：</t>
  </si>
  <si>
    <t>2019年全市政府性基金支出预算表</t>
  </si>
  <si>
    <t>一、文化体育与传媒</t>
  </si>
  <si>
    <t>二、社会保障和就业</t>
  </si>
  <si>
    <t>三、城乡社区事务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</si>
  <si>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</si>
  <si>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</si>
  <si>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</si>
  <si>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其他国有土地使用权出让收入安排的支出</t>
  </si>
  <si>
    <t xml:space="preserve">  城市基础设施配套费支出</t>
  </si>
  <si>
    <t xml:space="preserve">    其他城市基础设施配套费安排的支出</t>
  </si>
  <si>
    <t xml:space="preserve">  污水处理费支出</t>
  </si>
  <si>
    <t xml:space="preserve">     污水处理设施建设和运营</t>
  </si>
  <si>
    <t>四、农林水事务</t>
  </si>
  <si>
    <t>五、交通运输支出</t>
  </si>
  <si>
    <t>六、商业服务业等事务</t>
  </si>
  <si>
    <t>七、债务付息支出</t>
  </si>
  <si>
    <t>八、其他政府性基金支出</t>
  </si>
  <si>
    <t>本年基金支出合计</t>
  </si>
  <si>
    <t>补助县市区支出</t>
  </si>
  <si>
    <t>结转下年支出</t>
  </si>
  <si>
    <t>支出总计</t>
  </si>
  <si>
    <t>表11：</t>
  </si>
  <si>
    <t>2019年邵阳市本级政府性基金收入预算表</t>
  </si>
  <si>
    <t>表12：</t>
  </si>
  <si>
    <t>2019年邵阳市本级政府性基金支出预算表</t>
  </si>
  <si>
    <t xml:space="preserve">  国有土地收益基金安排的支出</t>
  </si>
  <si>
    <t xml:space="preserve">  农业土地开发资金支出</t>
  </si>
  <si>
    <t xml:space="preserve">    污水处理设施建设和运营</t>
  </si>
  <si>
    <t>表13：</t>
  </si>
  <si>
    <r>
      <t>2019</t>
    </r>
    <r>
      <rPr>
        <b/>
        <sz val="14"/>
        <rFont val="FangSong"/>
        <family val="3"/>
      </rPr>
      <t>年邵阳市本级政府性基金转移支付分地区预算表</t>
    </r>
  </si>
  <si>
    <t>地  区</t>
  </si>
  <si>
    <t>宝庆工业集中区</t>
  </si>
  <si>
    <t>表14：</t>
  </si>
  <si>
    <r>
      <t>2019</t>
    </r>
    <r>
      <rPr>
        <b/>
        <sz val="16"/>
        <rFont val="宋体"/>
        <family val="0"/>
      </rPr>
      <t>年市本级政府性基金转移支付分项目预算表</t>
    </r>
  </si>
  <si>
    <t>项    目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</si>
  <si>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</si>
  <si>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</si>
  <si>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</si>
  <si>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国有土地使用权出让收入及对应专项债务收入安排的支出</t>
  </si>
  <si>
    <t xml:space="preserve">  农业土地开发资金安排的支出</t>
  </si>
  <si>
    <t xml:space="preserve">  大中型水库库区基金及对应专项债务收入安排的支出</t>
  </si>
  <si>
    <t xml:space="preserve">  其他政府性基金及对应专项债务收入安排的支出</t>
  </si>
  <si>
    <t xml:space="preserve">  彩票公益金及对应专项债务收入安排的支出</t>
  </si>
  <si>
    <t>表15：</t>
  </si>
  <si>
    <t>2019年全市国有资本经营收入预算表</t>
  </si>
  <si>
    <t>项   目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</si>
  <si>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</si>
  <si>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</si>
  <si>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</si>
  <si>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</si>
  <si>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</si>
  <si>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本年收入合计</t>
  </si>
  <si>
    <t>上年结转</t>
  </si>
  <si>
    <t>表16：</t>
  </si>
  <si>
    <t>2019年全市国有资本经营支出预算表</t>
  </si>
  <si>
    <t>一、社会保障和就业支出</t>
  </si>
  <si>
    <t xml:space="preserve">  补充社会保险基金</t>
  </si>
  <si>
    <t xml:space="preserve">    国有资本经营预算补充社保基金支出</t>
  </si>
  <si>
    <t>二、国有资本经营预算支出</t>
  </si>
  <si>
    <t xml:space="preserve">  其他国有资本经营预算支出</t>
  </si>
  <si>
    <t xml:space="preserve">    其他国有资本经营预算支出</t>
  </si>
  <si>
    <t>本年支出合计</t>
  </si>
  <si>
    <t>结转下年</t>
  </si>
  <si>
    <t>表17：</t>
  </si>
  <si>
    <t>2019年邵阳市本级国有资本经营收入预算表</t>
  </si>
  <si>
    <t>表18：</t>
  </si>
  <si>
    <t>2019年邵阳市本级国有资本经营支出预算表</t>
  </si>
  <si>
    <t>表19：</t>
  </si>
  <si>
    <r>
      <t>2019</t>
    </r>
    <r>
      <rPr>
        <b/>
        <sz val="18"/>
        <rFont val="宋体"/>
        <family val="0"/>
      </rPr>
      <t>年全市社会保险基金收入预算表</t>
    </r>
  </si>
  <si>
    <r>
      <rPr>
        <b/>
        <sz val="11"/>
        <rFont val="宋体"/>
        <family val="0"/>
      </rPr>
      <t>项</t>
    </r>
    <r>
      <rPr>
        <b/>
        <sz val="11"/>
        <rFont val="Arial"/>
        <family val="2"/>
      </rPr>
      <t xml:space="preserve">        </t>
    </r>
    <r>
      <rPr>
        <b/>
        <sz val="11"/>
        <rFont val="宋体"/>
        <family val="0"/>
      </rPr>
      <t>目</t>
    </r>
  </si>
  <si>
    <t>一、本年收入</t>
  </si>
  <si>
    <t xml:space="preserve">    机关养老保险基金</t>
  </si>
  <si>
    <t xml:space="preserve">       保险费收入</t>
  </si>
  <si>
    <t xml:space="preserve">       补缴养老保险费收入</t>
  </si>
  <si>
    <t xml:space="preserve">       利息收入</t>
  </si>
  <si>
    <t xml:space="preserve">       财政补贴收入</t>
  </si>
  <si>
    <t xml:space="preserve">       转移收入</t>
  </si>
  <si>
    <t xml:space="preserve">    失业保险基金</t>
  </si>
  <si>
    <t xml:space="preserve">       其他收入</t>
  </si>
  <si>
    <t xml:space="preserve">       上级补助收入</t>
  </si>
  <si>
    <t xml:space="preserve">       下级上解收入</t>
  </si>
  <si>
    <t xml:space="preserve">    城镇职工基本医疗保险基金（含生育）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</si>
  <si>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</si>
  <si>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</si>
  <si>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</si>
  <si>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</si>
  <si>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表20：</t>
  </si>
  <si>
    <r>
      <t>2019</t>
    </r>
    <r>
      <rPr>
        <b/>
        <sz val="18"/>
        <rFont val="宋体"/>
        <family val="0"/>
      </rPr>
      <t>年全市社会保险基金支出预算表</t>
    </r>
  </si>
  <si>
    <t>一、本年支出</t>
  </si>
  <si>
    <t xml:space="preserve">   机关养老保险基金</t>
  </si>
  <si>
    <t xml:space="preserve">       基本养老金支出</t>
  </si>
  <si>
    <t xml:space="preserve">       转移支出</t>
  </si>
  <si>
    <t xml:space="preserve">       其他支出</t>
  </si>
  <si>
    <t xml:space="preserve">   失业保险基金</t>
  </si>
  <si>
    <t xml:space="preserve">      失业保险金支出</t>
  </si>
  <si>
    <t xml:space="preserve">       医疗补助金支出</t>
  </si>
  <si>
    <t xml:space="preserve">       丧葬补助和抚恤金支出</t>
  </si>
  <si>
    <t xml:space="preserve">       职业培训补贴支出</t>
  </si>
  <si>
    <t xml:space="preserve">       职业技能补贴支出</t>
  </si>
  <si>
    <t xml:space="preserve">       稳定岗位补贴支出</t>
  </si>
  <si>
    <t xml:space="preserve">       提取技能提升补贴资金</t>
  </si>
  <si>
    <t xml:space="preserve">       上解上级支出</t>
  </si>
  <si>
    <t xml:space="preserve">       补助下级支出</t>
  </si>
  <si>
    <t xml:space="preserve">   城镇职工基本医疗保险基金（含生育）</t>
  </si>
  <si>
    <t xml:space="preserve">       基本待遇支出</t>
  </si>
  <si>
    <t xml:space="preserve">   工伤保险基金收入</t>
  </si>
  <si>
    <t xml:space="preserve">       劳动能力鉴定支出</t>
  </si>
  <si>
    <t xml:space="preserve">       工伤预防费用支出</t>
  </si>
  <si>
    <t xml:space="preserve">   被征地农民保障资金收入</t>
  </si>
  <si>
    <t>二、累计结余</t>
  </si>
  <si>
    <t>社会保险基金支出合计</t>
  </si>
  <si>
    <t>表21：</t>
  </si>
  <si>
    <t>2019年邵阳市本级社会保险基金收入预算表</t>
  </si>
  <si>
    <t>项        目</t>
  </si>
  <si>
    <t xml:space="preserve">    城镇职工基本医疗保险基金</t>
  </si>
  <si>
    <t xml:space="preserve">    生育保险基金</t>
  </si>
  <si>
    <t>表22：</t>
  </si>
  <si>
    <t>2019年邵阳市本级社会保险基金支出预算表</t>
  </si>
  <si>
    <t xml:space="preserve">   城镇职工基本医疗保险基金</t>
  </si>
  <si>
    <t xml:space="preserve">   生育保险基金收入</t>
  </si>
  <si>
    <t>表23：</t>
  </si>
  <si>
    <t>截至2018年底全市政府一般债务限额和余额情况表</t>
  </si>
  <si>
    <t>单位：亿元</t>
  </si>
  <si>
    <t>地区</t>
  </si>
  <si>
    <t>限额</t>
  </si>
  <si>
    <t>余额</t>
  </si>
  <si>
    <t>邵阳市</t>
  </si>
  <si>
    <t>表24：</t>
  </si>
  <si>
    <t>截至2018年底全市政府专项债务限额和余额情况表</t>
  </si>
  <si>
    <t>市本级</t>
  </si>
  <si>
    <t>表25：</t>
  </si>
  <si>
    <t>截至2018年底邵阳市本级政府一般债务限额和余额情况表</t>
  </si>
  <si>
    <t>表26：</t>
  </si>
  <si>
    <t>截至2018年底邵阳市本级政府专项债务限额和余额情况表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</si>
</sst>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_);[Red]\(#,##0\)"/>
    <numFmt numFmtId="179" formatCode="#,##0_ "/>
    <numFmt numFmtId="180" formatCode="0_ "/>
    <numFmt numFmtId="181" formatCode="0.00_);[Red]\(0.00\)"/>
    <numFmt numFmtId="182" formatCode="#,##0.0000"/>
  </numFmts>
  <fonts count="6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2"/>
      <name val="宋体_GB2312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6"/>
      <name val="Arial"/>
      <family val="2"/>
    </font>
    <font>
      <sz val="9"/>
      <color indexed="8"/>
      <name val="宋体"/>
      <family val="0"/>
    </font>
    <font>
      <b/>
      <sz val="14"/>
      <name val="Arial"/>
      <family val="2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8"/>
      <name val="华文宋体"/>
      <family val="3"/>
    </font>
    <font>
      <b/>
      <sz val="20"/>
      <name val="黑体"/>
      <family val="3"/>
    </font>
    <font>
      <b/>
      <sz val="12"/>
      <name val="楷体_GB2312"/>
      <family val="0"/>
    </font>
    <font>
      <sz val="12"/>
      <name val="楷体_GB2312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华文宋体"/>
      <family val="3"/>
    </font>
    <font>
      <sz val="11"/>
      <name val="楷体_GB2312"/>
      <family val="0"/>
    </font>
    <font>
      <b/>
      <sz val="18"/>
      <name val="Times New Roman"/>
      <family val="1"/>
    </font>
    <font>
      <sz val="2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sz val="11"/>
      <color indexed="20"/>
      <name val="Tahoma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2"/>
      <name val="Times New Roman"/>
      <family val="1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0"/>
      <name val="MS Sans Serif"/>
      <family val="2"/>
    </font>
    <font>
      <sz val="12"/>
      <name val="Courier"/>
      <family val="2"/>
    </font>
    <font>
      <sz val="10"/>
      <name val="Helv"/>
      <family val="2"/>
    </font>
    <font>
      <b/>
      <sz val="11"/>
      <name val="Arial"/>
      <family val="2"/>
    </font>
    <font>
      <b/>
      <sz val="14"/>
      <name val="FangSong"/>
      <family val="3"/>
    </font>
    <font>
      <sz val="10.5"/>
      <color rgb="FF000000"/>
      <name val="宋体"/>
      <family val="0"/>
    </font>
    <font>
      <b/>
      <sz val="14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176" fontId="37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6" fillId="8" borderId="0" applyNumberFormat="0" applyBorder="0" applyAlignment="0" applyProtection="0"/>
    <xf numFmtId="0" fontId="33" fillId="0" borderId="5" applyNumberFormat="0" applyFill="0" applyAlignment="0" applyProtection="0"/>
    <xf numFmtId="0" fontId="36" fillId="9" borderId="0" applyNumberFormat="0" applyBorder="0" applyAlignment="0" applyProtection="0"/>
    <xf numFmtId="0" fontId="48" fillId="10" borderId="6" applyNumberFormat="0" applyAlignment="0" applyProtection="0"/>
    <xf numFmtId="0" fontId="31" fillId="0" borderId="0">
      <alignment/>
      <protection/>
    </xf>
    <xf numFmtId="0" fontId="49" fillId="10" borderId="1" applyNumberFormat="0" applyAlignment="0" applyProtection="0"/>
    <xf numFmtId="0" fontId="29" fillId="11" borderId="7" applyNumberFormat="0" applyAlignment="0" applyProtection="0"/>
    <xf numFmtId="0" fontId="32" fillId="3" borderId="0" applyNumberFormat="0" applyBorder="0" applyAlignment="0" applyProtection="0"/>
    <xf numFmtId="0" fontId="36" fillId="12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38" fillId="5" borderId="0" applyNumberFormat="0" applyBorder="0" applyAlignment="0" applyProtection="0"/>
    <xf numFmtId="0" fontId="28" fillId="2" borderId="0" applyNumberFormat="0" applyBorder="0" applyAlignment="0" applyProtection="0"/>
    <xf numFmtId="0" fontId="5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5" fillId="5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37" fontId="45" fillId="0" borderId="0">
      <alignment/>
      <protection/>
    </xf>
    <xf numFmtId="0" fontId="32" fillId="19" borderId="0" applyNumberFormat="0" applyBorder="0" applyAlignment="0" applyProtection="0"/>
    <xf numFmtId="0" fontId="38" fillId="5" borderId="0" applyNumberFormat="0" applyBorder="0" applyAlignment="0" applyProtection="0"/>
    <xf numFmtId="0" fontId="32" fillId="19" borderId="0" applyNumberFormat="0" applyBorder="0" applyAlignment="0" applyProtection="0"/>
    <xf numFmtId="0" fontId="36" fillId="20" borderId="0" applyNumberFormat="0" applyBorder="0" applyAlignment="0" applyProtection="0"/>
    <xf numFmtId="0" fontId="32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2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35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4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/>
    </xf>
    <xf numFmtId="0" fontId="8" fillId="24" borderId="13" xfId="0" applyFont="1" applyFill="1" applyBorder="1" applyAlignment="1">
      <alignment horizontal="right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24" borderId="12" xfId="0" applyFont="1" applyFill="1" applyBorder="1" applyAlignment="1">
      <alignment horizontal="left" vertical="center"/>
    </xf>
    <xf numFmtId="178" fontId="1" fillId="24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10" fillId="0" borderId="12" xfId="110" applyNumberFormat="1" applyFont="1" applyFill="1" applyBorder="1" applyAlignment="1">
      <alignment horizontal="center" vertical="center"/>
      <protection/>
    </xf>
    <xf numFmtId="178" fontId="1" fillId="0" borderId="12" xfId="0" applyNumberFormat="1" applyFont="1" applyFill="1" applyBorder="1" applyAlignment="1">
      <alignment horizontal="center" vertical="center"/>
    </xf>
    <xf numFmtId="179" fontId="10" fillId="0" borderId="12" xfId="109" applyNumberFormat="1" applyFont="1" applyBorder="1" applyAlignment="1">
      <alignment horizontal="center" vertical="center"/>
      <protection/>
    </xf>
    <xf numFmtId="179" fontId="10" fillId="0" borderId="12" xfId="109" applyNumberFormat="1" applyFont="1" applyBorder="1" applyAlignment="1">
      <alignment horizontal="center" vertical="center" wrapText="1"/>
      <protection/>
    </xf>
    <xf numFmtId="180" fontId="0" fillId="0" borderId="12" xfId="0" applyNumberFormat="1" applyFill="1" applyBorder="1" applyAlignment="1">
      <alignment horizontal="center" vertical="center" wrapText="1"/>
    </xf>
    <xf numFmtId="3" fontId="10" fillId="0" borderId="12" xfId="108" applyNumberFormat="1" applyFont="1" applyFill="1" applyBorder="1" applyAlignment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0" fontId="9" fillId="24" borderId="1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178" fontId="1" fillId="24" borderId="18" xfId="0" applyNumberFormat="1" applyFont="1" applyFill="1" applyBorder="1" applyAlignment="1">
      <alignment horizontal="center" vertical="center"/>
    </xf>
    <xf numFmtId="178" fontId="1" fillId="24" borderId="17" xfId="0" applyNumberFormat="1" applyFont="1" applyFill="1" applyBorder="1" applyAlignment="1">
      <alignment horizontal="center" vertical="center"/>
    </xf>
    <xf numFmtId="178" fontId="1" fillId="24" borderId="14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 applyProtection="1">
      <alignment horizontal="center" vertical="center"/>
      <protection/>
    </xf>
    <xf numFmtId="179" fontId="0" fillId="0" borderId="18" xfId="0" applyNumberFormat="1" applyFill="1" applyBorder="1" applyAlignment="1">
      <alignment horizontal="center" vertical="center"/>
    </xf>
    <xf numFmtId="179" fontId="10" fillId="0" borderId="17" xfId="109" applyNumberFormat="1" applyFont="1" applyBorder="1" applyAlignment="1">
      <alignment horizontal="center" vertical="center"/>
      <protection/>
    </xf>
    <xf numFmtId="179" fontId="10" fillId="0" borderId="14" xfId="22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ill="1" applyBorder="1" applyAlignment="1">
      <alignment horizontal="center" vertical="center" wrapText="1"/>
    </xf>
    <xf numFmtId="179" fontId="10" fillId="0" borderId="14" xfId="108" applyNumberFormat="1" applyFont="1" applyFill="1" applyBorder="1" applyAlignment="1">
      <alignment horizontal="center" vertical="center"/>
      <protection/>
    </xf>
    <xf numFmtId="178" fontId="10" fillId="0" borderId="17" xfId="108" applyNumberFormat="1" applyFont="1" applyFill="1" applyBorder="1" applyAlignment="1">
      <alignment horizontal="center" vertical="center"/>
      <protection/>
    </xf>
    <xf numFmtId="3" fontId="10" fillId="0" borderId="17" xfId="108" applyNumberFormat="1" applyFont="1" applyFill="1" applyBorder="1" applyAlignment="1">
      <alignment horizontal="center" vertical="center"/>
      <protection/>
    </xf>
    <xf numFmtId="3" fontId="10" fillId="0" borderId="14" xfId="108" applyNumberFormat="1" applyFont="1" applyFill="1" applyBorder="1" applyAlignment="1">
      <alignment horizontal="center" vertical="center"/>
      <protection/>
    </xf>
    <xf numFmtId="179" fontId="0" fillId="0" borderId="17" xfId="0" applyNumberForma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59" fillId="0" borderId="12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24" borderId="0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/>
    </xf>
    <xf numFmtId="0" fontId="8" fillId="24" borderId="19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9" fontId="9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9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>
      <alignment horizontal="center" vertical="center"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/>
      <protection/>
    </xf>
    <xf numFmtId="0" fontId="15" fillId="0" borderId="0" xfId="70" applyFont="1" applyAlignment="1">
      <alignment horizontal="center" vertical="center"/>
      <protection/>
    </xf>
    <xf numFmtId="0" fontId="13" fillId="0" borderId="0" xfId="70" applyFont="1" applyAlignment="1">
      <alignment horizontal="center"/>
      <protection/>
    </xf>
    <xf numFmtId="0" fontId="8" fillId="0" borderId="0" xfId="70" applyFont="1" applyAlignment="1">
      <alignment horizontal="right" vertical="center"/>
      <protection/>
    </xf>
    <xf numFmtId="0" fontId="16" fillId="24" borderId="12" xfId="70" applyFont="1" applyFill="1" applyBorder="1" applyAlignment="1">
      <alignment horizontal="center" vertical="center"/>
      <protection/>
    </xf>
    <xf numFmtId="0" fontId="11" fillId="24" borderId="12" xfId="70" applyFont="1" applyFill="1" applyBorder="1" applyAlignment="1">
      <alignment horizontal="center" vertical="center"/>
      <protection/>
    </xf>
    <xf numFmtId="179" fontId="11" fillId="24" borderId="12" xfId="70" applyNumberFormat="1" applyFont="1" applyFill="1" applyBorder="1" applyAlignment="1">
      <alignment horizontal="right" vertical="center"/>
      <protection/>
    </xf>
    <xf numFmtId="179" fontId="16" fillId="24" borderId="12" xfId="70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88" applyFont="1" applyAlignment="1" applyProtection="1">
      <alignment horizontal="center"/>
      <protection locked="0"/>
    </xf>
    <xf numFmtId="0" fontId="18" fillId="0" borderId="0" xfId="88" applyFont="1" applyAlignment="1" applyProtection="1">
      <alignment/>
      <protection locked="0"/>
    </xf>
    <xf numFmtId="0" fontId="19" fillId="0" borderId="0" xfId="88" applyFont="1" applyAlignment="1" applyProtection="1">
      <alignment horizontal="center"/>
      <protection locked="0"/>
    </xf>
    <xf numFmtId="177" fontId="7" fillId="0" borderId="0" xfId="88" applyNumberFormat="1" applyFont="1">
      <alignment/>
      <protection/>
    </xf>
    <xf numFmtId="0" fontId="1" fillId="0" borderId="19" xfId="88" applyFont="1" applyBorder="1" applyAlignment="1">
      <alignment horizontal="right"/>
      <protection/>
    </xf>
    <xf numFmtId="177" fontId="0" fillId="0" borderId="27" xfId="88" applyNumberFormat="1" applyFont="1" applyBorder="1" applyAlignment="1">
      <alignment horizontal="center" vertical="center" wrapText="1"/>
      <protection/>
    </xf>
    <xf numFmtId="177" fontId="0" fillId="0" borderId="12" xfId="88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0" xfId="88">
      <alignment/>
      <protection/>
    </xf>
    <xf numFmtId="0" fontId="1" fillId="0" borderId="0" xfId="88" applyFont="1">
      <alignment/>
      <protection/>
    </xf>
    <xf numFmtId="0" fontId="22" fillId="0" borderId="0" xfId="88" applyAlignment="1">
      <alignment horizontal="center"/>
      <protection/>
    </xf>
    <xf numFmtId="0" fontId="0" fillId="0" borderId="0" xfId="88" applyFont="1">
      <alignment/>
      <protection/>
    </xf>
    <xf numFmtId="0" fontId="0" fillId="0" borderId="0" xfId="88" applyFont="1" applyAlignment="1">
      <alignment horizontal="right"/>
      <protection/>
    </xf>
    <xf numFmtId="0" fontId="0" fillId="0" borderId="27" xfId="88" applyFont="1" applyBorder="1" applyAlignment="1">
      <alignment horizontal="center" vertical="center"/>
      <protection/>
    </xf>
    <xf numFmtId="3" fontId="0" fillId="0" borderId="22" xfId="19" applyNumberFormat="1" applyFont="1" applyFill="1" applyBorder="1" applyAlignment="1" applyProtection="1">
      <alignment horizontal="left"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1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0" fontId="0" fillId="0" borderId="0" xfId="84" applyFill="1">
      <alignment/>
      <protection/>
    </xf>
    <xf numFmtId="0" fontId="0" fillId="0" borderId="0" xfId="84">
      <alignment/>
      <protection/>
    </xf>
    <xf numFmtId="0" fontId="24" fillId="0" borderId="0" xfId="84" applyFont="1" applyFill="1" applyAlignment="1">
      <alignment horizontal="center" vertical="center"/>
      <protection/>
    </xf>
    <xf numFmtId="0" fontId="17" fillId="0" borderId="0" xfId="84" applyFont="1" applyFill="1" applyAlignment="1">
      <alignment horizontal="center" vertical="center"/>
      <protection/>
    </xf>
    <xf numFmtId="0" fontId="1" fillId="0" borderId="0" xfId="84" applyFont="1" applyFill="1" applyAlignment="1">
      <alignment horizontal="righ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12" xfId="84" applyNumberFormat="1" applyFont="1" applyFill="1" applyBorder="1" applyAlignment="1" applyProtection="1">
      <alignment horizontal="center" vertical="center"/>
      <protection/>
    </xf>
    <xf numFmtId="178" fontId="11" fillId="0" borderId="12" xfId="84" applyNumberFormat="1" applyFont="1" applyFill="1" applyBorder="1" applyAlignment="1">
      <alignment horizontal="right" vertical="center"/>
      <protection/>
    </xf>
    <xf numFmtId="0" fontId="0" fillId="0" borderId="12" xfId="84" applyNumberFormat="1" applyFont="1" applyFill="1" applyBorder="1" applyAlignment="1" applyProtection="1">
      <alignment vertical="center"/>
      <protection/>
    </xf>
    <xf numFmtId="178" fontId="0" fillId="0" borderId="12" xfId="84" applyNumberFormat="1" applyFont="1" applyFill="1" applyBorder="1" applyAlignment="1">
      <alignment horizontal="right" vertical="center"/>
      <protection/>
    </xf>
    <xf numFmtId="0" fontId="22" fillId="0" borderId="0" xfId="88" applyFont="1">
      <alignment/>
      <protection/>
    </xf>
    <xf numFmtId="0" fontId="60" fillId="0" borderId="0" xfId="70" applyFont="1" applyAlignment="1">
      <alignment horizontal="center" vertical="center"/>
      <protection/>
    </xf>
    <xf numFmtId="0" fontId="16" fillId="24" borderId="0" xfId="70" applyFont="1" applyFill="1" applyBorder="1" applyAlignment="1">
      <alignment vertical="center"/>
      <protection/>
    </xf>
    <xf numFmtId="0" fontId="15" fillId="0" borderId="0" xfId="70" applyFont="1" applyAlignment="1">
      <alignment horizontal="center"/>
      <protection/>
    </xf>
    <xf numFmtId="0" fontId="8" fillId="0" borderId="0" xfId="70" applyFont="1" applyAlignment="1">
      <alignment horizontal="center"/>
      <protection/>
    </xf>
    <xf numFmtId="0" fontId="8" fillId="0" borderId="0" xfId="70" applyFont="1" applyAlignment="1">
      <alignment horizontal="center" vertical="center"/>
      <protection/>
    </xf>
    <xf numFmtId="0" fontId="8" fillId="0" borderId="12" xfId="70" applyFont="1" applyBorder="1" applyAlignment="1">
      <alignment horizontal="center" vertical="center"/>
      <protection/>
    </xf>
    <xf numFmtId="0" fontId="22" fillId="0" borderId="12" xfId="70" applyFont="1" applyBorder="1" applyAlignment="1">
      <alignment horizontal="center" vertical="center"/>
      <protection/>
    </xf>
    <xf numFmtId="0" fontId="14" fillId="24" borderId="12" xfId="70" applyFont="1" applyFill="1" applyBorder="1" applyAlignment="1">
      <alignment horizontal="center" vertical="center"/>
      <protection/>
    </xf>
    <xf numFmtId="178" fontId="11" fillId="24" borderId="12" xfId="70" applyNumberFormat="1" applyFont="1" applyFill="1" applyBorder="1" applyAlignment="1">
      <alignment horizontal="center" vertical="center"/>
      <protection/>
    </xf>
    <xf numFmtId="178" fontId="11" fillId="24" borderId="12" xfId="70" applyNumberFormat="1" applyFont="1" applyFill="1" applyBorder="1" applyAlignment="1">
      <alignment horizontal="right" vertical="center"/>
      <protection/>
    </xf>
    <xf numFmtId="0" fontId="11" fillId="24" borderId="28" xfId="70" applyFont="1" applyFill="1" applyBorder="1" applyAlignment="1">
      <alignment horizontal="center" vertical="center"/>
      <protection/>
    </xf>
    <xf numFmtId="178" fontId="16" fillId="24" borderId="12" xfId="70" applyNumberFormat="1" applyFont="1" applyFill="1" applyBorder="1" applyAlignment="1">
      <alignment horizontal="center" vertical="center"/>
      <protection/>
    </xf>
    <xf numFmtId="178" fontId="16" fillId="24" borderId="12" xfId="70" applyNumberFormat="1" applyFont="1" applyFill="1" applyBorder="1" applyAlignment="1">
      <alignment horizontal="right" vertical="center"/>
      <protection/>
    </xf>
    <xf numFmtId="0" fontId="21" fillId="0" borderId="0" xfId="85" applyFont="1">
      <alignment vertical="center"/>
      <protection/>
    </xf>
    <xf numFmtId="0" fontId="0" fillId="0" borderId="0" xfId="85" applyFont="1">
      <alignment vertical="center"/>
      <protection/>
    </xf>
    <xf numFmtId="0" fontId="18" fillId="0" borderId="0" xfId="85" applyFont="1" applyAlignment="1">
      <alignment horizontal="center" vertical="center"/>
      <protection/>
    </xf>
    <xf numFmtId="0" fontId="1" fillId="0" borderId="0" xfId="85" applyFont="1" applyAlignment="1">
      <alignment horizontal="right" vertical="center"/>
      <protection/>
    </xf>
    <xf numFmtId="0" fontId="0" fillId="0" borderId="12" xfId="85" applyFont="1" applyBorder="1" applyAlignment="1">
      <alignment horizontal="center" vertical="center"/>
      <protection/>
    </xf>
    <xf numFmtId="0" fontId="0" fillId="0" borderId="30" xfId="85" applyFont="1" applyBorder="1" applyAlignment="1">
      <alignment horizontal="center" vertical="center"/>
      <protection/>
    </xf>
    <xf numFmtId="0" fontId="21" fillId="0" borderId="31" xfId="85" applyFont="1" applyBorder="1">
      <alignment vertical="center"/>
      <protection/>
    </xf>
    <xf numFmtId="0" fontId="21" fillId="0" borderId="30" xfId="85" applyFont="1" applyBorder="1">
      <alignment vertical="center"/>
      <protection/>
    </xf>
    <xf numFmtId="0" fontId="22" fillId="0" borderId="0" xfId="88" applyFont="1" applyAlignment="1">
      <alignment horizontal="center"/>
      <protection/>
    </xf>
    <xf numFmtId="177" fontId="22" fillId="0" borderId="0" xfId="88" applyNumberFormat="1" applyFont="1" applyAlignment="1">
      <alignment horizontal="center"/>
      <protection/>
    </xf>
    <xf numFmtId="1" fontId="18" fillId="0" borderId="0" xfId="85" applyNumberFormat="1" applyFont="1" applyAlignment="1" applyProtection="1">
      <alignment horizontal="center" vertical="center"/>
      <protection locked="0"/>
    </xf>
    <xf numFmtId="0" fontId="0" fillId="0" borderId="0" xfId="85" applyFont="1" applyAlignment="1">
      <alignment horizontal="center" vertical="center"/>
      <protection/>
    </xf>
    <xf numFmtId="1" fontId="0" fillId="0" borderId="0" xfId="85" applyNumberFormat="1" applyFont="1">
      <alignment vertical="center"/>
      <protection/>
    </xf>
    <xf numFmtId="1" fontId="25" fillId="0" borderId="0" xfId="85" applyNumberFormat="1" applyFont="1">
      <alignment vertical="center"/>
      <protection/>
    </xf>
    <xf numFmtId="0" fontId="0" fillId="0" borderId="27" xfId="85" applyFont="1" applyBorder="1" applyAlignment="1">
      <alignment horizontal="center" vertical="center"/>
      <protection/>
    </xf>
    <xf numFmtId="0" fontId="0" fillId="0" borderId="27" xfId="85" applyFont="1" applyBorder="1" applyAlignment="1">
      <alignment horizontal="center" vertical="center" wrapText="1"/>
      <protection/>
    </xf>
    <xf numFmtId="0" fontId="0" fillId="0" borderId="32" xfId="85" applyFont="1" applyBorder="1" applyAlignment="1">
      <alignment horizontal="center" vertical="center"/>
      <protection/>
    </xf>
    <xf numFmtId="0" fontId="0" fillId="0" borderId="32" xfId="85" applyFont="1" applyBorder="1" applyAlignment="1">
      <alignment horizontal="center" vertical="center" wrapText="1"/>
      <protection/>
    </xf>
    <xf numFmtId="177" fontId="0" fillId="0" borderId="32" xfId="88" applyNumberFormat="1" applyFont="1" applyBorder="1" applyAlignment="1">
      <alignment horizontal="center" vertical="center" wrapText="1"/>
      <protection/>
    </xf>
    <xf numFmtId="1" fontId="21" fillId="0" borderId="12" xfId="85" applyNumberFormat="1" applyFont="1" applyBorder="1" applyProtection="1">
      <alignment vertical="center"/>
      <protection locked="0"/>
    </xf>
    <xf numFmtId="1" fontId="21" fillId="0" borderId="12" xfId="85" applyNumberFormat="1" applyFont="1" applyBorder="1" applyAlignment="1">
      <alignment horizontal="right" vertical="center"/>
      <protection/>
    </xf>
    <xf numFmtId="1" fontId="21" fillId="0" borderId="12" xfId="88" applyNumberFormat="1" applyFont="1" applyBorder="1" applyAlignment="1">
      <alignment horizontal="right" vertical="center"/>
      <protection/>
    </xf>
    <xf numFmtId="177" fontId="21" fillId="0" borderId="12" xfId="88" applyNumberFormat="1" applyFont="1" applyBorder="1" applyAlignment="1">
      <alignment horizontal="right" vertical="center"/>
      <protection/>
    </xf>
    <xf numFmtId="1" fontId="20" fillId="0" borderId="12" xfId="85" applyNumberFormat="1" applyFont="1" applyBorder="1" applyProtection="1">
      <alignment vertical="center"/>
      <protection locked="0"/>
    </xf>
    <xf numFmtId="0" fontId="21" fillId="0" borderId="33" xfId="85" applyFont="1" applyBorder="1" applyAlignment="1">
      <alignment vertical="center" wrapText="1"/>
      <protection/>
    </xf>
    <xf numFmtId="0" fontId="0" fillId="0" borderId="0" xfId="85">
      <alignment vertical="center"/>
      <protection/>
    </xf>
    <xf numFmtId="177" fontId="22" fillId="0" borderId="0" xfId="88" applyNumberFormat="1" applyAlignment="1">
      <alignment horizontal="center"/>
      <protection/>
    </xf>
    <xf numFmtId="177" fontId="0" fillId="0" borderId="0" xfId="88" applyNumberFormat="1" applyFont="1">
      <alignment/>
      <protection/>
    </xf>
    <xf numFmtId="0" fontId="25" fillId="0" borderId="0" xfId="88" applyFont="1">
      <alignment/>
      <protection/>
    </xf>
    <xf numFmtId="0" fontId="0" fillId="0" borderId="27" xfId="88" applyFont="1" applyBorder="1" applyAlignment="1">
      <alignment horizontal="center" vertical="center" wrapText="1"/>
      <protection/>
    </xf>
    <xf numFmtId="0" fontId="0" fillId="0" borderId="32" xfId="88" applyFont="1" applyBorder="1" applyAlignment="1">
      <alignment horizontal="center" vertical="center"/>
      <protection/>
    </xf>
    <xf numFmtId="0" fontId="0" fillId="0" borderId="32" xfId="88" applyFont="1" applyBorder="1" applyAlignment="1">
      <alignment horizontal="center" vertical="center" wrapText="1"/>
      <protection/>
    </xf>
    <xf numFmtId="1" fontId="21" fillId="0" borderId="12" xfId="88" applyNumberFormat="1" applyFont="1" applyBorder="1" applyAlignment="1">
      <alignment horizontal="right"/>
      <protection/>
    </xf>
    <xf numFmtId="177" fontId="21" fillId="0" borderId="12" xfId="88" applyNumberFormat="1" applyFont="1" applyBorder="1" applyAlignment="1">
      <alignment/>
      <protection/>
    </xf>
    <xf numFmtId="0" fontId="21" fillId="0" borderId="12" xfId="88" applyFont="1" applyBorder="1">
      <alignment/>
      <protection/>
    </xf>
    <xf numFmtId="1" fontId="21" fillId="0" borderId="12" xfId="88" applyNumberFormat="1" applyFont="1" applyBorder="1" applyAlignment="1">
      <alignment/>
      <protection/>
    </xf>
    <xf numFmtId="0" fontId="21" fillId="0" borderId="12" xfId="88" applyFont="1" applyBorder="1" applyProtection="1">
      <alignment/>
      <protection locked="0"/>
    </xf>
    <xf numFmtId="0" fontId="21" fillId="0" borderId="12" xfId="85" applyFont="1" applyBorder="1">
      <alignment vertical="center"/>
      <protection/>
    </xf>
    <xf numFmtId="0" fontId="21" fillId="0" borderId="12" xfId="88" applyFont="1" applyBorder="1" applyAlignment="1" applyProtection="1">
      <alignment vertical="center"/>
      <protection locked="0"/>
    </xf>
    <xf numFmtId="0" fontId="20" fillId="0" borderId="22" xfId="85" applyNumberFormat="1" applyFont="1" applyFill="1" applyBorder="1" applyAlignment="1" applyProtection="1">
      <alignment horizontal="left" vertical="center"/>
      <protection/>
    </xf>
    <xf numFmtId="0" fontId="21" fillId="0" borderId="22" xfId="85" applyNumberFormat="1" applyFont="1" applyFill="1" applyBorder="1" applyAlignment="1" applyProtection="1">
      <alignment horizontal="left" vertical="center"/>
      <protection/>
    </xf>
    <xf numFmtId="180" fontId="21" fillId="0" borderId="12" xfId="88" applyNumberFormat="1" applyFont="1" applyBorder="1">
      <alignment/>
      <protection/>
    </xf>
    <xf numFmtId="0" fontId="21" fillId="0" borderId="12" xfId="85" applyNumberFormat="1" applyFont="1" applyFill="1" applyBorder="1" applyAlignment="1" applyProtection="1">
      <alignment horizontal="left" vertical="center"/>
      <protection/>
    </xf>
    <xf numFmtId="0" fontId="20" fillId="0" borderId="12" xfId="88" applyFont="1" applyBorder="1" applyAlignment="1" applyProtection="1">
      <alignment vertical="center"/>
      <protection locked="0"/>
    </xf>
    <xf numFmtId="0" fontId="0" fillId="0" borderId="0" xfId="107" applyFont="1">
      <alignment/>
      <protection/>
    </xf>
    <xf numFmtId="0" fontId="21" fillId="0" borderId="0" xfId="107" applyFont="1" applyAlignment="1">
      <alignment horizontal="center" vertical="center"/>
      <protection/>
    </xf>
    <xf numFmtId="0" fontId="21" fillId="0" borderId="0" xfId="107" applyFont="1">
      <alignment/>
      <protection/>
    </xf>
    <xf numFmtId="0" fontId="0" fillId="0" borderId="0" xfId="107">
      <alignment/>
      <protection/>
    </xf>
    <xf numFmtId="1" fontId="18" fillId="0" borderId="0" xfId="0" applyNumberFormat="1" applyFont="1" applyAlignment="1" applyProtection="1">
      <alignment horizontal="center" vertical="center"/>
      <protection locked="0"/>
    </xf>
    <xf numFmtId="0" fontId="4" fillId="0" borderId="0" xfId="107" applyFont="1" applyAlignment="1">
      <alignment horizontal="center"/>
      <protection/>
    </xf>
    <xf numFmtId="0" fontId="25" fillId="0" borderId="0" xfId="107" applyFont="1" applyAlignment="1">
      <alignment horizontal="right" vertical="center"/>
      <protection/>
    </xf>
    <xf numFmtId="0" fontId="0" fillId="0" borderId="12" xfId="107" applyFont="1" applyBorder="1" applyAlignment="1">
      <alignment horizontal="center" vertical="center" wrapText="1"/>
      <protection/>
    </xf>
    <xf numFmtId="0" fontId="21" fillId="0" borderId="12" xfId="107" applyFont="1" applyBorder="1" applyAlignment="1">
      <alignment horizontal="left" vertical="center"/>
      <protection/>
    </xf>
    <xf numFmtId="180" fontId="21" fillId="0" borderId="12" xfId="107" applyNumberFormat="1" applyFont="1" applyBorder="1" applyAlignment="1">
      <alignment horizontal="right" vertical="center"/>
      <protection/>
    </xf>
    <xf numFmtId="0" fontId="21" fillId="0" borderId="12" xfId="106" applyFont="1" applyBorder="1" applyAlignment="1">
      <alignment horizontal="left" vertical="center"/>
      <protection/>
    </xf>
    <xf numFmtId="0" fontId="21" fillId="0" borderId="12" xfId="107" applyFont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26" fillId="0" borderId="0" xfId="107" applyFont="1" applyAlignment="1">
      <alignment horizontal="center"/>
      <protection/>
    </xf>
    <xf numFmtId="0" fontId="0" fillId="0" borderId="0" xfId="107" applyFont="1" applyAlignment="1">
      <alignment horizontal="right"/>
      <protection/>
    </xf>
    <xf numFmtId="1" fontId="21" fillId="0" borderId="12" xfId="107" applyNumberFormat="1" applyFont="1" applyBorder="1" applyAlignment="1">
      <alignment horizontal="right" vertical="center"/>
      <protection/>
    </xf>
    <xf numFmtId="0" fontId="25" fillId="0" borderId="12" xfId="106" applyFont="1" applyBorder="1" applyAlignment="1">
      <alignment horizontal="left" vertical="center"/>
      <protection/>
    </xf>
    <xf numFmtId="0" fontId="27" fillId="0" borderId="0" xfId="0" applyFont="1" applyFill="1" applyBorder="1" applyAlignment="1">
      <alignment horizontal="center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Calc Currency (0)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Normal_#10-Headcoun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差_11、2018年一般公共预算市对县级专项转移支付分项目预算表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差_2013年市本级政府基金汇总表" xfId="57"/>
    <cellStyle name="强调文字颜色 3" xfId="58"/>
    <cellStyle name="强调文字颜色 4" xfId="59"/>
    <cellStyle name="no dec" xfId="60"/>
    <cellStyle name="20% - 强调文字颜色 4" xfId="61"/>
    <cellStyle name="差_11、2018年一般公共预算市对县级专项转移支付分项目预算表_税收返还和转移支付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ColLevel_1" xfId="71"/>
    <cellStyle name="gcd" xfId="72"/>
    <cellStyle name="Header1" xfId="73"/>
    <cellStyle name="Header2" xfId="74"/>
    <cellStyle name="差_2013年组市本级政府基金汇总表" xfId="75"/>
    <cellStyle name="RowLevel_1" xfId="76"/>
    <cellStyle name="标题_2019年市级对县市区政府性基金分地区预算汇总表" xfId="77"/>
    <cellStyle name="差_11、2018年一般公共预算市对县级专项转移支付分项目预算表_2019年市级对县市区政府性基金分地区预算汇总表" xfId="78"/>
    <cellStyle name="差_2019年市级对县市区政府性基金分地区预算汇总表" xfId="79"/>
    <cellStyle name="差_2019年政府采购预算汇总表" xfId="80"/>
    <cellStyle name="差_邵阳市2019年部门预算汇总表" xfId="81"/>
    <cellStyle name="差_税收返还和转移支付" xfId="82"/>
    <cellStyle name="常规 3" xfId="83"/>
    <cellStyle name="常规_2017年对下专项转移支付预算表12.21" xfId="84"/>
    <cellStyle name="常规_2019年预算草案附表(1.29修改)" xfId="85"/>
    <cellStyle name="常规_2019年政府采购预算汇总表" xfId="86"/>
    <cellStyle name="常规_66B8B548DFE74627AD40E66300595C37" xfId="87"/>
    <cellStyle name="常规_全省收入" xfId="88"/>
    <cellStyle name="常规_邵阳市2019年部门预算汇总表" xfId="89"/>
    <cellStyle name="好_11、2018年一般公共预算市对县级专项转移支付分项目预算表" xfId="90"/>
    <cellStyle name="好_11、2018年一般公共预算市对县级专项转移支付分项目预算表_2019年市级对县市区政府性基金分地区预算汇总表" xfId="91"/>
    <cellStyle name="好_11、2018年一般公共预算市对县级专项转移支付分项目预算表_税收返还和转移支付" xfId="92"/>
    <cellStyle name="好_2013年市本级政府基金汇总表" xfId="93"/>
    <cellStyle name="好_2013年组市本级政府基金汇总表" xfId="94"/>
    <cellStyle name="好_2019年市级对县市区政府性基金分地区预算汇总表" xfId="95"/>
    <cellStyle name="好_2019年政府采购预算汇总表" xfId="96"/>
    <cellStyle name="好_邵阳市2019年部门预算汇总表" xfId="97"/>
    <cellStyle name="好_税收返还和转移支付" xfId="98"/>
    <cellStyle name="普通_97-917" xfId="99"/>
    <cellStyle name="千分位[0]_laroux" xfId="100"/>
    <cellStyle name="千分位_97-917" xfId="101"/>
    <cellStyle name="千位[0]_1" xfId="102"/>
    <cellStyle name="千位_1" xfId="103"/>
    <cellStyle name="未定义" xfId="104"/>
    <cellStyle name="样式 1" xfId="105"/>
    <cellStyle name="常规_2007年市级财政收支平衡表" xfId="106"/>
    <cellStyle name="常规_06年全市财政收支平衡表060725" xfId="107"/>
    <cellStyle name="常规_2008年市本级医保基金预算数(修改后)" xfId="108"/>
    <cellStyle name="常规_2014年市本级社会保险基金预算" xfId="109"/>
    <cellStyle name="常规_永州市机关事业单位社保处（市本级）" xfId="110"/>
    <cellStyle name="常规_市本级企业养老保险08年预算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844;&#20849;&#30446;&#24405;\&#25351;&#26631;&#23545;&#36134;\&#33437;&#23665;&#21306;\2002&#24180;&#33437;&#23665;&#25351;&#26631;&#23545;&#36134;&#65288;12.25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lxyt\my%20documents\&#20844;&#20849;&#30446;&#24405;\&#25351;&#26631;&#23545;&#36134;\&#33437;&#23665;&#21306;\2002&#24180;&#33437;&#23665;&#25351;&#26631;&#23545;&#36134;&#65288;12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&#39044;&#31639;&#20844;&#24320;\2019&#24180;&#25919;&#24220;&#39044;&#31639;&#20844;&#24320;\&#21457;&#23004;&#40483;\2019&#24180;&#39044;&#31639;&#33609;&#26696;&#38468;&#34920;(1.29&#20462;&#2591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&#12289;2019&#24180;&#36130;&#25919;&#39044;&#31639;&#33609;&#26696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 "/>
      <sheetName val="表3"/>
      <sheetName val="表4 "/>
      <sheetName val="表5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</sheetNames>
    <sheetDataSet>
      <sheetData sheetId="3">
        <row r="7">
          <cell r="C7">
            <v>20874</v>
          </cell>
        </row>
        <row r="8">
          <cell r="C8">
            <v>27957</v>
          </cell>
        </row>
        <row r="9">
          <cell r="C9">
            <v>730</v>
          </cell>
        </row>
        <row r="10">
          <cell r="C10">
            <v>13439</v>
          </cell>
        </row>
        <row r="11">
          <cell r="C11">
            <v>0</v>
          </cell>
        </row>
        <row r="12">
          <cell r="C12">
            <v>6659</v>
          </cell>
        </row>
        <row r="13">
          <cell r="C13">
            <v>178</v>
          </cell>
        </row>
        <row r="14">
          <cell r="C14">
            <v>17554</v>
          </cell>
        </row>
        <row r="15">
          <cell r="C15">
            <v>3647</v>
          </cell>
        </row>
        <row r="16">
          <cell r="C16">
            <v>2222</v>
          </cell>
        </row>
        <row r="17">
          <cell r="C17">
            <v>2735</v>
          </cell>
        </row>
        <row r="18">
          <cell r="C18">
            <v>11262</v>
          </cell>
        </row>
        <row r="19">
          <cell r="C19">
            <v>3463</v>
          </cell>
        </row>
        <row r="20">
          <cell r="C20">
            <v>2469</v>
          </cell>
        </row>
        <row r="21">
          <cell r="C21">
            <v>30706</v>
          </cell>
        </row>
        <row r="22">
          <cell r="C22">
            <v>336</v>
          </cell>
        </row>
        <row r="24">
          <cell r="C24">
            <v>17107</v>
          </cell>
        </row>
        <row r="25">
          <cell r="C25">
            <v>19571</v>
          </cell>
        </row>
        <row r="26">
          <cell r="C26">
            <v>18507</v>
          </cell>
        </row>
        <row r="28">
          <cell r="C28">
            <v>37210</v>
          </cell>
        </row>
        <row r="29">
          <cell r="C29">
            <v>0</v>
          </cell>
        </row>
        <row r="30">
          <cell r="C30">
            <v>9000</v>
          </cell>
        </row>
        <row r="31">
          <cell r="C31">
            <v>10750</v>
          </cell>
        </row>
        <row r="34">
          <cell r="C34">
            <v>16277</v>
          </cell>
        </row>
        <row r="35">
          <cell r="C35">
            <v>243.33333333333334</v>
          </cell>
        </row>
        <row r="36">
          <cell r="C36">
            <v>5759.5714285714275</v>
          </cell>
        </row>
        <row r="37">
          <cell r="C37">
            <v>2853.8571428571427</v>
          </cell>
        </row>
        <row r="38">
          <cell r="C38">
            <v>59.333333333333336</v>
          </cell>
        </row>
        <row r="39">
          <cell r="C39">
            <v>1172.142857142857</v>
          </cell>
        </row>
        <row r="40">
          <cell r="C40">
            <v>144</v>
          </cell>
        </row>
        <row r="42">
          <cell r="C42">
            <v>65108</v>
          </cell>
        </row>
        <row r="43">
          <cell r="C43">
            <v>73751</v>
          </cell>
        </row>
        <row r="44">
          <cell r="C44">
            <v>28797.857142857138</v>
          </cell>
        </row>
        <row r="45">
          <cell r="C45">
            <v>14269.285714285712</v>
          </cell>
        </row>
        <row r="46">
          <cell r="C46">
            <v>973.3333333333334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 "/>
      <sheetName val="表3"/>
      <sheetName val="表4 "/>
      <sheetName val="表5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</sheetNames>
    <sheetDataSet>
      <sheetData sheetId="6">
        <row r="33">
          <cell r="C33">
            <v>984273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zoomScaleSheetLayoutView="100" workbookViewId="0" topLeftCell="A5">
      <selection activeCell="S16" sqref="S16"/>
    </sheetView>
  </sheetViews>
  <sheetFormatPr defaultColWidth="9.00390625" defaultRowHeight="14.25"/>
  <sheetData>
    <row r="1" spans="1:10" ht="31.5">
      <c r="A1" s="14"/>
      <c r="B1" s="14"/>
      <c r="C1" s="14"/>
      <c r="D1" s="14"/>
      <c r="E1" s="14"/>
      <c r="F1" s="14"/>
      <c r="G1" s="14"/>
      <c r="H1" s="224" t="s">
        <v>0</v>
      </c>
      <c r="I1" s="14"/>
      <c r="J1" s="14"/>
    </row>
    <row r="2" spans="1:10" ht="19.5" customHeight="1">
      <c r="A2" s="14" t="s">
        <v>1</v>
      </c>
      <c r="B2" s="14"/>
      <c r="C2" s="14"/>
      <c r="D2" s="14"/>
      <c r="E2" s="14"/>
      <c r="F2" s="14"/>
      <c r="G2" s="14"/>
      <c r="H2" s="224"/>
      <c r="I2" s="14"/>
      <c r="J2" s="14"/>
    </row>
    <row r="3" spans="1:10" ht="19.5" customHeight="1">
      <c r="A3" s="14" t="s">
        <v>2</v>
      </c>
      <c r="B3" s="14"/>
      <c r="C3" s="14"/>
      <c r="D3" s="14"/>
      <c r="E3" s="14"/>
      <c r="F3" s="14"/>
      <c r="G3" s="14"/>
      <c r="H3" s="224"/>
      <c r="I3" s="14"/>
      <c r="J3" s="14"/>
    </row>
    <row r="4" spans="1:10" ht="19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9.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9.5" customHeigh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9.5" customHeight="1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9.5" customHeight="1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9.5" customHeight="1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9.5" customHeight="1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9.5" customHeight="1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9.5" customHeight="1">
      <c r="A12" s="14" t="s">
        <v>11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9.5" customHeight="1">
      <c r="A13" s="14" t="s">
        <v>12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9.5" customHeight="1">
      <c r="A14" s="14" t="s">
        <v>13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9.5" customHeight="1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9.5" customHeight="1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9.5" customHeight="1">
      <c r="A18" s="14" t="s">
        <v>17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14" t="s">
        <v>18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14" t="s">
        <v>19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9.5" customHeight="1">
      <c r="A21" s="14" t="s">
        <v>20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9.5" customHeight="1">
      <c r="A22" s="14" t="s">
        <v>21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9.5" customHeight="1">
      <c r="A23" s="14" t="s">
        <v>22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9.5" customHeight="1">
      <c r="A24" s="14" t="s">
        <v>23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9.5" customHeight="1">
      <c r="A25" s="14" t="s">
        <v>24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9.5" customHeight="1">
      <c r="A26" s="14" t="s">
        <v>25</v>
      </c>
      <c r="B26" s="14"/>
      <c r="C26" s="14"/>
      <c r="D26" s="14"/>
      <c r="E26" s="14"/>
      <c r="F26" s="14"/>
      <c r="G26" s="14"/>
      <c r="H26" s="14"/>
      <c r="I26" s="14"/>
      <c r="J26" s="14"/>
    </row>
    <row r="27" ht="19.5" customHeight="1">
      <c r="A27" t="s">
        <v>26</v>
      </c>
    </row>
    <row r="28" ht="19.5" customHeight="1"/>
    <row r="29" ht="19.5" customHeight="1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8"/>
  <sheetViews>
    <sheetView showZeros="0" workbookViewId="0" topLeftCell="A1">
      <selection activeCell="D8" sqref="D8"/>
    </sheetView>
  </sheetViews>
  <sheetFormatPr defaultColWidth="9.00390625" defaultRowHeight="14.25"/>
  <cols>
    <col min="1" max="1" width="36.00390625" style="0" customWidth="1"/>
    <col min="2" max="2" width="29.25390625" style="0" customWidth="1"/>
    <col min="3" max="3" width="9.375" style="0" customWidth="1"/>
  </cols>
  <sheetData>
    <row r="1" spans="1:2" s="119" customFormat="1" ht="18" customHeight="1">
      <c r="A1" s="120" t="s">
        <v>1328</v>
      </c>
      <c r="B1" s="121"/>
    </row>
    <row r="2" spans="1:2" ht="27" customHeight="1">
      <c r="A2" s="99" t="s">
        <v>1329</v>
      </c>
      <c r="B2" s="99"/>
    </row>
    <row r="3" spans="1:2" ht="15.75" customHeight="1">
      <c r="A3" s="101"/>
      <c r="B3" s="101"/>
    </row>
    <row r="4" spans="1:2" ht="19.5" customHeight="1">
      <c r="A4" s="122"/>
      <c r="B4" s="123" t="s">
        <v>29</v>
      </c>
    </row>
    <row r="5" spans="1:2" ht="24.75" customHeight="1">
      <c r="A5" s="124" t="s">
        <v>60</v>
      </c>
      <c r="B5" s="105" t="s">
        <v>1221</v>
      </c>
    </row>
    <row r="6" spans="1:2" s="98" customFormat="1" ht="24.75" customHeight="1">
      <c r="A6" s="125" t="s">
        <v>1330</v>
      </c>
      <c r="B6" s="107"/>
    </row>
    <row r="7" spans="1:2" s="98" customFormat="1" ht="24.75" customHeight="1">
      <c r="A7" s="115" t="s">
        <v>1331</v>
      </c>
      <c r="B7" s="107"/>
    </row>
    <row r="8" spans="1:2" s="98" customFormat="1" ht="24.75" customHeight="1">
      <c r="A8" s="115" t="s">
        <v>1332</v>
      </c>
      <c r="B8" s="107">
        <v>420000</v>
      </c>
    </row>
    <row r="9" spans="1:2" s="98" customFormat="1" ht="24.75" customHeight="1">
      <c r="A9" s="126" t="s">
        <v>1333</v>
      </c>
      <c r="B9" s="107"/>
    </row>
    <row r="10" spans="1:2" s="98" customFormat="1" ht="24.75" customHeight="1">
      <c r="A10" s="125" t="s">
        <v>1334</v>
      </c>
      <c r="B10" s="107">
        <v>12000</v>
      </c>
    </row>
    <row r="11" spans="1:2" s="98" customFormat="1" ht="24.75" customHeight="1">
      <c r="A11" s="115" t="s">
        <v>1335</v>
      </c>
      <c r="B11" s="107">
        <v>8000</v>
      </c>
    </row>
    <row r="12" spans="1:2" s="98" customFormat="1" ht="24.75" customHeight="1">
      <c r="A12" s="115" t="s">
        <v>1336</v>
      </c>
      <c r="B12" s="107"/>
    </row>
    <row r="13" spans="1:2" s="98" customFormat="1" ht="24.75" customHeight="1">
      <c r="A13" s="115"/>
      <c r="B13" s="107"/>
    </row>
    <row r="14" spans="1:2" s="98" customFormat="1" ht="24.75" customHeight="1">
      <c r="A14" s="115"/>
      <c r="B14" s="107"/>
    </row>
    <row r="15" spans="1:2" s="98" customFormat="1" ht="24.75" customHeight="1">
      <c r="A15" s="125"/>
      <c r="B15" s="107"/>
    </row>
    <row r="16" spans="1:2" s="98" customFormat="1" ht="24.75" customHeight="1">
      <c r="A16" s="115"/>
      <c r="B16" s="107"/>
    </row>
    <row r="17" spans="1:2" s="98" customFormat="1" ht="24.75" customHeight="1">
      <c r="A17" s="115"/>
      <c r="B17" s="107"/>
    </row>
    <row r="18" spans="1:2" s="98" customFormat="1" ht="24.75" customHeight="1">
      <c r="A18" s="115"/>
      <c r="B18" s="107"/>
    </row>
    <row r="19" spans="1:2" s="98" customFormat="1" ht="24.75" customHeight="1">
      <c r="A19" s="115"/>
      <c r="B19" s="107"/>
    </row>
    <row r="20" spans="1:2" s="98" customFormat="1" ht="24.75" customHeight="1">
      <c r="A20" s="115"/>
      <c r="B20" s="107"/>
    </row>
    <row r="21" spans="1:2" s="98" customFormat="1" ht="24.75" customHeight="1">
      <c r="A21" s="115" t="s">
        <v>1337</v>
      </c>
      <c r="B21" s="107">
        <f>SUM(B6:B20)</f>
        <v>440000</v>
      </c>
    </row>
    <row r="22" spans="1:2" s="98" customFormat="1" ht="24.75" customHeight="1">
      <c r="A22" s="115" t="s">
        <v>33</v>
      </c>
      <c r="B22" s="115">
        <v>80000</v>
      </c>
    </row>
    <row r="23" spans="1:2" s="98" customFormat="1" ht="24.75" customHeight="1">
      <c r="A23" s="115" t="s">
        <v>1338</v>
      </c>
      <c r="B23" s="115">
        <v>85000</v>
      </c>
    </row>
    <row r="24" spans="1:2" s="98" customFormat="1" ht="24.75" customHeight="1">
      <c r="A24" s="117" t="s">
        <v>1339</v>
      </c>
      <c r="B24" s="127">
        <f>B21+B22+B23</f>
        <v>605000</v>
      </c>
    </row>
    <row r="25" spans="1:2" s="98" customFormat="1" ht="24.75" customHeight="1">
      <c r="A25"/>
      <c r="B25"/>
    </row>
    <row r="26" spans="1:2" s="98" customFormat="1" ht="24.75" customHeight="1">
      <c r="A26"/>
      <c r="B26"/>
    </row>
    <row r="27" spans="1:2" s="98" customFormat="1" ht="23.25" customHeight="1">
      <c r="A27"/>
      <c r="B27"/>
    </row>
    <row r="28" spans="1:2" s="98" customFormat="1" ht="24.75" customHeight="1">
      <c r="A28"/>
      <c r="B2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">
    <mergeCell ref="A2:B2"/>
  </mergeCells>
  <printOptions horizontalCentered="1"/>
  <pageMargins left="0.59" right="0.47" top="0.37" bottom="0.72" header="0.67" footer="0.47"/>
  <pageSetup horizontalDpi="600" verticalDpi="600" orientation="portrait" paperSize="9"/>
  <headerFooter scaleWithDoc="0" alignWithMargins="0">
    <oddFooter>&amp;C13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showZeros="0" workbookViewId="0" topLeftCell="A1">
      <selection activeCell="B11" sqref="B11"/>
    </sheetView>
  </sheetViews>
  <sheetFormatPr defaultColWidth="9.00390625" defaultRowHeight="14.25"/>
  <cols>
    <col min="1" max="1" width="43.875" style="0" customWidth="1"/>
    <col min="2" max="2" width="18.875" style="0" customWidth="1"/>
    <col min="3" max="4" width="9.00390625" style="0" customWidth="1"/>
    <col min="5" max="5" width="9.375" style="0" customWidth="1"/>
  </cols>
  <sheetData>
    <row r="1" ht="14.25">
      <c r="A1" s="2" t="s">
        <v>1340</v>
      </c>
    </row>
    <row r="2" spans="1:4" ht="27" customHeight="1">
      <c r="A2" s="99" t="s">
        <v>1341</v>
      </c>
      <c r="B2" s="99"/>
      <c r="C2" s="100"/>
      <c r="D2" s="100"/>
    </row>
    <row r="3" spans="1:4" ht="15.75" customHeight="1">
      <c r="A3" s="101"/>
      <c r="B3" s="101"/>
      <c r="C3" s="101"/>
      <c r="D3" s="101"/>
    </row>
    <row r="4" spans="1:2" ht="19.5" customHeight="1">
      <c r="A4" s="102"/>
      <c r="B4" s="103" t="s">
        <v>29</v>
      </c>
    </row>
    <row r="5" spans="1:2" ht="24.75" customHeight="1">
      <c r="A5" s="104" t="s">
        <v>60</v>
      </c>
      <c r="B5" s="105" t="s">
        <v>1221</v>
      </c>
    </row>
    <row r="6" spans="1:2" s="98" customFormat="1" ht="24.75" customHeight="1">
      <c r="A6" s="106" t="s">
        <v>1342</v>
      </c>
      <c r="B6" s="107"/>
    </row>
    <row r="7" spans="1:2" s="98" customFormat="1" ht="24.75" customHeight="1">
      <c r="A7" s="106" t="s">
        <v>1343</v>
      </c>
      <c r="B7" s="107"/>
    </row>
    <row r="8" spans="1:2" s="98" customFormat="1" ht="24.75" customHeight="1">
      <c r="A8" s="106" t="s">
        <v>1344</v>
      </c>
      <c r="B8" s="107">
        <f>B9+B13+B15</f>
        <v>545000</v>
      </c>
    </row>
    <row r="9" spans="1:2" s="98" customFormat="1" ht="24.75" customHeight="1">
      <c r="A9" s="108" t="s">
        <v>1345</v>
      </c>
      <c r="B9" s="107">
        <v>525000</v>
      </c>
    </row>
    <row r="10" spans="1:2" s="98" customFormat="1" ht="24.75" customHeight="1">
      <c r="A10" s="109" t="s">
        <v>1346</v>
      </c>
      <c r="B10" s="107">
        <v>300000</v>
      </c>
    </row>
    <row r="11" spans="1:2" s="98" customFormat="1" ht="24.75" customHeight="1">
      <c r="A11" s="109" t="s">
        <v>1347</v>
      </c>
      <c r="B11" s="107">
        <v>150000</v>
      </c>
    </row>
    <row r="12" spans="1:2" s="98" customFormat="1" ht="24.75" customHeight="1">
      <c r="A12" s="110" t="s">
        <v>1348</v>
      </c>
      <c r="B12" s="107">
        <v>75000</v>
      </c>
    </row>
    <row r="13" spans="1:2" s="98" customFormat="1" ht="24.75" customHeight="1">
      <c r="A13" s="111" t="s">
        <v>1349</v>
      </c>
      <c r="B13" s="107">
        <v>12000</v>
      </c>
    </row>
    <row r="14" spans="1:2" ht="24.75" customHeight="1">
      <c r="A14" s="110" t="s">
        <v>1350</v>
      </c>
      <c r="B14" s="8">
        <v>12000</v>
      </c>
    </row>
    <row r="15" spans="1:2" s="98" customFormat="1" ht="24.75" customHeight="1">
      <c r="A15" s="111" t="s">
        <v>1351</v>
      </c>
      <c r="B15" s="107">
        <v>8000</v>
      </c>
    </row>
    <row r="16" spans="1:2" s="98" customFormat="1" ht="24.75" customHeight="1">
      <c r="A16" s="112" t="s">
        <v>1352</v>
      </c>
      <c r="B16" s="107">
        <v>8000</v>
      </c>
    </row>
    <row r="17" spans="1:2" s="98" customFormat="1" ht="24.75" customHeight="1">
      <c r="A17" s="106" t="s">
        <v>1353</v>
      </c>
      <c r="B17" s="107"/>
    </row>
    <row r="18" spans="1:2" s="98" customFormat="1" ht="24.75" customHeight="1">
      <c r="A18" s="106" t="s">
        <v>1354</v>
      </c>
      <c r="B18" s="107"/>
    </row>
    <row r="19" spans="1:2" s="98" customFormat="1" ht="24.75" customHeight="1">
      <c r="A19" s="106" t="s">
        <v>1355</v>
      </c>
      <c r="B19" s="113"/>
    </row>
    <row r="20" spans="1:2" s="98" customFormat="1" ht="24.75" customHeight="1">
      <c r="A20" s="106" t="s">
        <v>1356</v>
      </c>
      <c r="B20" s="107"/>
    </row>
    <row r="21" spans="1:2" s="98" customFormat="1" ht="24.75" customHeight="1">
      <c r="A21" s="106" t="s">
        <v>1357</v>
      </c>
      <c r="B21" s="107"/>
    </row>
    <row r="22" spans="1:2" s="98" customFormat="1" ht="24.75" customHeight="1">
      <c r="A22" s="111"/>
      <c r="B22" s="107"/>
    </row>
    <row r="23" spans="1:2" s="98" customFormat="1" ht="24.75" customHeight="1">
      <c r="A23" s="114"/>
      <c r="B23" s="107"/>
    </row>
    <row r="24" spans="1:2" s="98" customFormat="1" ht="24.75" customHeight="1">
      <c r="A24" s="115" t="s">
        <v>1358</v>
      </c>
      <c r="B24" s="107">
        <v>545000</v>
      </c>
    </row>
    <row r="25" spans="1:2" s="98" customFormat="1" ht="24.75" customHeight="1">
      <c r="A25" s="115" t="s">
        <v>1359</v>
      </c>
      <c r="B25" s="115"/>
    </row>
    <row r="26" spans="1:2" s="98" customFormat="1" ht="24.75" customHeight="1">
      <c r="A26" s="115" t="s">
        <v>1360</v>
      </c>
      <c r="B26" s="116">
        <v>60000</v>
      </c>
    </row>
    <row r="27" spans="1:2" s="98" customFormat="1" ht="24.75" customHeight="1">
      <c r="A27" s="117" t="s">
        <v>1361</v>
      </c>
      <c r="B27" s="118">
        <f>B24+B25+B26</f>
        <v>605000</v>
      </c>
    </row>
    <row r="28" spans="1:2" s="98" customFormat="1" ht="24.75" customHeight="1">
      <c r="A28"/>
      <c r="B28"/>
    </row>
    <row r="29" spans="1:2" s="98" customFormat="1" ht="24.75" customHeight="1">
      <c r="A29"/>
      <c r="B29"/>
    </row>
    <row r="30" spans="1:2" s="98" customFormat="1" ht="23.25" customHeight="1">
      <c r="A30"/>
      <c r="B30"/>
    </row>
    <row r="31" spans="1:2" s="98" customFormat="1" ht="24.75" customHeight="1">
      <c r="A31"/>
      <c r="B3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">
    <mergeCell ref="A2:B2"/>
  </mergeCells>
  <printOptions horizontalCentered="1"/>
  <pageMargins left="0.59" right="0.47" top="0.37" bottom="0.72" header="0.67" footer="0.47"/>
  <pageSetup horizontalDpi="600" verticalDpi="600" orientation="portrait" paperSize="9"/>
  <headerFooter scaleWithDoc="0" alignWithMargins="0">
    <oddFooter>&amp;C13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11" sqref="C11"/>
    </sheetView>
  </sheetViews>
  <sheetFormatPr defaultColWidth="9.00390625" defaultRowHeight="14.25"/>
  <cols>
    <col min="1" max="1" width="39.625" style="0" customWidth="1"/>
    <col min="2" max="2" width="25.625" style="0" customWidth="1"/>
  </cols>
  <sheetData>
    <row r="1" ht="14.25">
      <c r="A1" s="2" t="s">
        <v>1362</v>
      </c>
    </row>
    <row r="2" spans="1:2" ht="26.25" customHeight="1">
      <c r="A2" s="94" t="s">
        <v>1363</v>
      </c>
      <c r="B2" s="94"/>
    </row>
    <row r="3" ht="21.75" customHeight="1">
      <c r="B3" s="1" t="s">
        <v>29</v>
      </c>
    </row>
    <row r="4" spans="1:2" ht="30" customHeight="1">
      <c r="A4" s="96" t="s">
        <v>1242</v>
      </c>
      <c r="B4" s="96" t="s">
        <v>1221</v>
      </c>
    </row>
    <row r="5" spans="1:2" ht="24.75" customHeight="1">
      <c r="A5" s="59" t="s">
        <v>1330</v>
      </c>
      <c r="B5" s="59"/>
    </row>
    <row r="6" spans="1:2" ht="24.75" customHeight="1">
      <c r="A6" s="59" t="s">
        <v>1331</v>
      </c>
      <c r="B6" s="59"/>
    </row>
    <row r="7" spans="1:2" ht="24.75" customHeight="1">
      <c r="A7" s="59" t="s">
        <v>1332</v>
      </c>
      <c r="B7" s="59">
        <v>180000</v>
      </c>
    </row>
    <row r="8" spans="1:2" ht="24.75" customHeight="1">
      <c r="A8" s="59" t="s">
        <v>1333</v>
      </c>
      <c r="B8" s="59"/>
    </row>
    <row r="9" spans="1:2" ht="24.75" customHeight="1">
      <c r="A9" s="59" t="s">
        <v>1334</v>
      </c>
      <c r="B9" s="59">
        <v>8000</v>
      </c>
    </row>
    <row r="10" spans="1:2" ht="24.75" customHeight="1">
      <c r="A10" s="59" t="s">
        <v>1335</v>
      </c>
      <c r="B10" s="59">
        <v>5230</v>
      </c>
    </row>
    <row r="11" spans="1:2" ht="24.75" customHeight="1">
      <c r="A11" s="59" t="s">
        <v>1336</v>
      </c>
      <c r="B11" s="59"/>
    </row>
    <row r="12" spans="1:2" ht="24.75" customHeight="1">
      <c r="A12" s="59"/>
      <c r="B12" s="59"/>
    </row>
    <row r="13" spans="1:2" ht="24.75" customHeight="1">
      <c r="A13" s="59" t="s">
        <v>1337</v>
      </c>
      <c r="B13" s="59">
        <f>SUM(B5:B12)</f>
        <v>193230</v>
      </c>
    </row>
    <row r="14" spans="1:2" ht="24.75" customHeight="1">
      <c r="A14" s="59" t="s">
        <v>33</v>
      </c>
      <c r="B14" s="59">
        <v>3000</v>
      </c>
    </row>
    <row r="15" spans="1:2" ht="24.75" customHeight="1">
      <c r="A15" s="59" t="s">
        <v>1338</v>
      </c>
      <c r="B15" s="59">
        <v>5000</v>
      </c>
    </row>
    <row r="16" spans="1:2" ht="30" customHeight="1">
      <c r="A16" s="97" t="s">
        <v>1339</v>
      </c>
      <c r="B16" s="97">
        <f>B13+B14+B15</f>
        <v>201230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C9" sqref="C9"/>
    </sheetView>
  </sheetViews>
  <sheetFormatPr defaultColWidth="9.00390625" defaultRowHeight="14.25"/>
  <cols>
    <col min="1" max="1" width="43.00390625" style="0" customWidth="1"/>
    <col min="2" max="2" width="23.625" style="0" customWidth="1"/>
  </cols>
  <sheetData>
    <row r="1" ht="16.5" customHeight="1">
      <c r="A1" s="2" t="s">
        <v>1364</v>
      </c>
    </row>
    <row r="2" spans="1:2" ht="30" customHeight="1">
      <c r="A2" s="94" t="s">
        <v>1365</v>
      </c>
      <c r="B2" s="94"/>
    </row>
    <row r="3" ht="30" customHeight="1">
      <c r="B3" s="1" t="s">
        <v>29</v>
      </c>
    </row>
    <row r="4" spans="1:2" ht="30" customHeight="1">
      <c r="A4" s="7" t="s">
        <v>1242</v>
      </c>
      <c r="B4" s="7" t="s">
        <v>1221</v>
      </c>
    </row>
    <row r="5" spans="1:2" ht="24.75" customHeight="1">
      <c r="A5" s="8" t="s">
        <v>1342</v>
      </c>
      <c r="B5" s="8"/>
    </row>
    <row r="6" spans="1:2" ht="24.75" customHeight="1">
      <c r="A6" s="8" t="s">
        <v>1343</v>
      </c>
      <c r="B6" s="8"/>
    </row>
    <row r="7" spans="1:2" ht="24.75" customHeight="1">
      <c r="A7" s="8" t="s">
        <v>1344</v>
      </c>
      <c r="B7" s="8">
        <v>193230</v>
      </c>
    </row>
    <row r="8" spans="1:2" ht="24.75" customHeight="1">
      <c r="A8" s="8" t="s">
        <v>1345</v>
      </c>
      <c r="B8" s="8">
        <v>180000</v>
      </c>
    </row>
    <row r="9" spans="1:2" ht="24.75" customHeight="1">
      <c r="A9" s="23" t="s">
        <v>1346</v>
      </c>
      <c r="B9" s="8">
        <v>50000</v>
      </c>
    </row>
    <row r="10" spans="1:2" ht="24.75" customHeight="1">
      <c r="A10" s="23" t="s">
        <v>1347</v>
      </c>
      <c r="B10" s="8">
        <v>30000</v>
      </c>
    </row>
    <row r="11" spans="1:2" ht="24.75" customHeight="1">
      <c r="A11" s="95" t="s">
        <v>1348</v>
      </c>
      <c r="B11" s="8">
        <v>100000</v>
      </c>
    </row>
    <row r="12" spans="1:2" ht="24.75" customHeight="1">
      <c r="A12" s="8" t="s">
        <v>1366</v>
      </c>
      <c r="B12" s="8"/>
    </row>
    <row r="13" spans="1:2" ht="24.75" customHeight="1">
      <c r="A13" s="8" t="s">
        <v>1367</v>
      </c>
      <c r="B13" s="8"/>
    </row>
    <row r="14" spans="1:2" ht="24.75" customHeight="1">
      <c r="A14" s="8" t="s">
        <v>1349</v>
      </c>
      <c r="B14" s="8">
        <v>8000</v>
      </c>
    </row>
    <row r="15" spans="1:2" ht="24.75" customHeight="1">
      <c r="A15" s="95" t="s">
        <v>1350</v>
      </c>
      <c r="B15" s="8">
        <v>8000</v>
      </c>
    </row>
    <row r="16" spans="1:2" ht="24.75" customHeight="1">
      <c r="A16" s="8" t="s">
        <v>1351</v>
      </c>
      <c r="B16" s="8">
        <v>5230</v>
      </c>
    </row>
    <row r="17" spans="1:2" ht="24.75" customHeight="1">
      <c r="A17" s="8" t="s">
        <v>1368</v>
      </c>
      <c r="B17" s="8">
        <v>5230</v>
      </c>
    </row>
    <row r="18" spans="1:2" ht="24.75" customHeight="1">
      <c r="A18" s="8" t="s">
        <v>1353</v>
      </c>
      <c r="B18" s="8"/>
    </row>
    <row r="19" spans="1:2" ht="24.75" customHeight="1">
      <c r="A19" s="8" t="s">
        <v>1354</v>
      </c>
      <c r="B19" s="8"/>
    </row>
    <row r="20" spans="1:2" ht="24.75" customHeight="1">
      <c r="A20" s="8" t="s">
        <v>1355</v>
      </c>
      <c r="B20" s="8"/>
    </row>
    <row r="21" spans="1:2" ht="24.75" customHeight="1">
      <c r="A21" s="8" t="s">
        <v>1356</v>
      </c>
      <c r="B21" s="8"/>
    </row>
    <row r="22" spans="1:2" ht="24.75" customHeight="1">
      <c r="A22" s="8" t="s">
        <v>1357</v>
      </c>
      <c r="B22" s="8"/>
    </row>
    <row r="23" spans="1:2" ht="24.75" customHeight="1">
      <c r="A23" s="8"/>
      <c r="B23" s="8"/>
    </row>
    <row r="24" spans="1:2" ht="24.75" customHeight="1">
      <c r="A24" s="8" t="s">
        <v>1358</v>
      </c>
      <c r="B24" s="8">
        <v>193230</v>
      </c>
    </row>
    <row r="25" spans="1:2" ht="24.75" customHeight="1">
      <c r="A25" s="8" t="s">
        <v>1359</v>
      </c>
      <c r="B25" s="8">
        <v>2000</v>
      </c>
    </row>
    <row r="26" spans="1:2" ht="24.75" customHeight="1">
      <c r="A26" s="8" t="s">
        <v>1360</v>
      </c>
      <c r="B26" s="8">
        <v>6000</v>
      </c>
    </row>
    <row r="27" spans="1:2" ht="30" customHeight="1">
      <c r="A27" s="10" t="s">
        <v>1361</v>
      </c>
      <c r="B27" s="10">
        <v>201230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6" sqref="D16"/>
    </sheetView>
  </sheetViews>
  <sheetFormatPr defaultColWidth="7.00390625" defaultRowHeight="14.25"/>
  <cols>
    <col min="1" max="1" width="33.125" style="86" customWidth="1"/>
    <col min="2" max="2" width="35.75390625" style="86" customWidth="1"/>
    <col min="3" max="3" width="12.375" style="86" customWidth="1"/>
    <col min="4" max="16384" width="7.00390625" style="86" customWidth="1"/>
  </cols>
  <sheetData>
    <row r="1" ht="16.5" customHeight="1">
      <c r="A1" s="2" t="s">
        <v>1369</v>
      </c>
    </row>
    <row r="2" spans="1:2" ht="32.25" customHeight="1">
      <c r="A2" s="87" t="s">
        <v>1370</v>
      </c>
      <c r="B2" s="87"/>
    </row>
    <row r="3" spans="1:2" ht="20.25" customHeight="1">
      <c r="A3" s="88"/>
      <c r="B3" s="89" t="s">
        <v>29</v>
      </c>
    </row>
    <row r="4" spans="1:2" s="85" customFormat="1" ht="24.75" customHeight="1">
      <c r="A4" s="90" t="s">
        <v>1371</v>
      </c>
      <c r="B4" s="90" t="s">
        <v>136</v>
      </c>
    </row>
    <row r="5" spans="1:2" s="85" customFormat="1" ht="19.5" customHeight="1">
      <c r="A5" s="91" t="s">
        <v>1226</v>
      </c>
      <c r="B5" s="92">
        <v>498</v>
      </c>
    </row>
    <row r="6" spans="1:2" s="85" customFormat="1" ht="19.5" customHeight="1">
      <c r="A6" s="91" t="s">
        <v>1227</v>
      </c>
      <c r="B6" s="92">
        <v>330</v>
      </c>
    </row>
    <row r="7" spans="1:2" s="85" customFormat="1" ht="19.5" customHeight="1">
      <c r="A7" s="91" t="s">
        <v>1228</v>
      </c>
      <c r="B7" s="92">
        <v>548</v>
      </c>
    </row>
    <row r="8" spans="1:2" s="85" customFormat="1" ht="19.5" customHeight="1">
      <c r="A8" s="91" t="s">
        <v>1230</v>
      </c>
      <c r="B8" s="92">
        <v>172</v>
      </c>
    </row>
    <row r="9" spans="1:2" s="85" customFormat="1" ht="19.5" customHeight="1">
      <c r="A9" s="91" t="s">
        <v>1231</v>
      </c>
      <c r="B9" s="92">
        <v>90</v>
      </c>
    </row>
    <row r="10" spans="1:2" s="85" customFormat="1" ht="19.5" customHeight="1">
      <c r="A10" s="91" t="s">
        <v>1232</v>
      </c>
      <c r="B10" s="92">
        <v>65</v>
      </c>
    </row>
    <row r="11" spans="1:2" s="85" customFormat="1" ht="19.5" customHeight="1">
      <c r="A11" s="91" t="s">
        <v>1233</v>
      </c>
      <c r="B11" s="92">
        <v>28</v>
      </c>
    </row>
    <row r="12" spans="1:2" s="85" customFormat="1" ht="19.5" customHeight="1">
      <c r="A12" s="91" t="s">
        <v>1234</v>
      </c>
      <c r="B12" s="92">
        <v>62</v>
      </c>
    </row>
    <row r="13" spans="1:2" s="85" customFormat="1" ht="19.5" customHeight="1">
      <c r="A13" s="91" t="s">
        <v>1235</v>
      </c>
      <c r="B13" s="92">
        <v>45</v>
      </c>
    </row>
    <row r="14" spans="1:2" s="85" customFormat="1" ht="19.5" customHeight="1">
      <c r="A14" s="91" t="s">
        <v>1236</v>
      </c>
      <c r="B14" s="92">
        <v>89</v>
      </c>
    </row>
    <row r="15" spans="1:2" s="85" customFormat="1" ht="19.5" customHeight="1">
      <c r="A15" s="91" t="s">
        <v>1237</v>
      </c>
      <c r="B15" s="92">
        <v>32</v>
      </c>
    </row>
    <row r="16" spans="1:2" s="85" customFormat="1" ht="19.5" customHeight="1">
      <c r="A16" s="91" t="s">
        <v>1238</v>
      </c>
      <c r="B16" s="92">
        <v>41</v>
      </c>
    </row>
    <row r="17" spans="1:2" s="85" customFormat="1" ht="19.5" customHeight="1">
      <c r="A17" s="91" t="s">
        <v>1372</v>
      </c>
      <c r="B17" s="92">
        <v>23190</v>
      </c>
    </row>
    <row r="18" spans="1:2" ht="24.75" customHeight="1">
      <c r="A18" s="90" t="s">
        <v>1239</v>
      </c>
      <c r="B18" s="93">
        <f>SUM(B5:B17)</f>
        <v>25190</v>
      </c>
    </row>
  </sheetData>
  <sheetProtection/>
  <mergeCells count="1">
    <mergeCell ref="A2:B2"/>
  </mergeCells>
  <printOptions horizontalCentered="1"/>
  <pageMargins left="0.747916666666667" right="0.747916666666667" top="0.984027777777778" bottom="0.984027777777778" header="0.511111111111111" footer="0.5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2" sqref="C12"/>
    </sheetView>
  </sheetViews>
  <sheetFormatPr defaultColWidth="9.00390625" defaultRowHeight="14.25"/>
  <cols>
    <col min="1" max="1" width="54.125" style="63" customWidth="1"/>
    <col min="2" max="2" width="21.50390625" style="63" customWidth="1"/>
    <col min="3" max="16384" width="9.00390625" style="63" customWidth="1"/>
  </cols>
  <sheetData>
    <row r="1" s="63" customFormat="1" ht="14.25">
      <c r="A1" s="66" t="s">
        <v>1373</v>
      </c>
    </row>
    <row r="2" spans="1:2" s="63" customFormat="1" ht="30.75" customHeight="1">
      <c r="A2" s="67" t="s">
        <v>1374</v>
      </c>
      <c r="B2" s="67"/>
    </row>
    <row r="3" spans="1:2" s="63" customFormat="1" ht="18.75" customHeight="1">
      <c r="A3" s="68"/>
      <c r="B3" s="69" t="s">
        <v>29</v>
      </c>
    </row>
    <row r="4" spans="1:2" s="64" customFormat="1" ht="24.75" customHeight="1">
      <c r="A4" s="70" t="s">
        <v>1375</v>
      </c>
      <c r="B4" s="71" t="s">
        <v>1221</v>
      </c>
    </row>
    <row r="5" spans="1:2" s="64" customFormat="1" ht="24.75" customHeight="1">
      <c r="A5" s="72" t="s">
        <v>1276</v>
      </c>
      <c r="B5" s="73">
        <v>25190</v>
      </c>
    </row>
    <row r="6" spans="1:2" s="65" customFormat="1" ht="24.75" customHeight="1">
      <c r="A6" s="74" t="s">
        <v>117</v>
      </c>
      <c r="B6" s="75">
        <f>B7</f>
        <v>50</v>
      </c>
    </row>
    <row r="7" spans="1:2" ht="24.75" customHeight="1">
      <c r="A7" s="76" t="s">
        <v>1376</v>
      </c>
      <c r="B7" s="77">
        <v>50</v>
      </c>
    </row>
    <row r="8" spans="1:2" s="65" customFormat="1" ht="24.75" customHeight="1">
      <c r="A8" s="76" t="s">
        <v>118</v>
      </c>
      <c r="B8" s="78">
        <f>SUM(B9:B10)</f>
        <v>332</v>
      </c>
    </row>
    <row r="9" spans="1:2" ht="24.75" customHeight="1">
      <c r="A9" s="76" t="s">
        <v>1377</v>
      </c>
      <c r="B9" s="77">
        <v>320</v>
      </c>
    </row>
    <row r="10" spans="1:2" ht="24.75" customHeight="1">
      <c r="A10" s="76" t="s">
        <v>1378</v>
      </c>
      <c r="B10" s="77">
        <v>12</v>
      </c>
    </row>
    <row r="11" spans="1:2" s="65" customFormat="1" ht="24.75" customHeight="1">
      <c r="A11" s="76" t="s">
        <v>121</v>
      </c>
      <c r="B11" s="78">
        <f>SUM(B12:B13)</f>
        <v>23040</v>
      </c>
    </row>
    <row r="12" spans="1:2" s="64" customFormat="1" ht="24.75" customHeight="1">
      <c r="A12" s="76" t="s">
        <v>1379</v>
      </c>
      <c r="B12" s="75">
        <v>22850</v>
      </c>
    </row>
    <row r="13" spans="1:2" s="64" customFormat="1" ht="24.75" customHeight="1">
      <c r="A13" s="76" t="s">
        <v>1380</v>
      </c>
      <c r="B13" s="75">
        <v>190</v>
      </c>
    </row>
    <row r="14" spans="1:2" s="65" customFormat="1" ht="24.75" customHeight="1">
      <c r="A14" s="76" t="s">
        <v>122</v>
      </c>
      <c r="B14" s="78">
        <f>B15</f>
        <v>42</v>
      </c>
    </row>
    <row r="15" spans="1:2" s="64" customFormat="1" ht="24.75" customHeight="1">
      <c r="A15" s="76" t="s">
        <v>1381</v>
      </c>
      <c r="B15" s="75">
        <v>42</v>
      </c>
    </row>
    <row r="16" spans="1:2" ht="24.75" customHeight="1">
      <c r="A16" s="79" t="s">
        <v>132</v>
      </c>
      <c r="B16" s="80">
        <f>SUM(B17:B18)</f>
        <v>1726</v>
      </c>
    </row>
    <row r="17" spans="1:2" ht="24.75" customHeight="1">
      <c r="A17" s="81" t="s">
        <v>1382</v>
      </c>
      <c r="B17" s="82">
        <v>46</v>
      </c>
    </row>
    <row r="18" spans="1:2" ht="24.75" customHeight="1">
      <c r="A18" s="83" t="s">
        <v>1383</v>
      </c>
      <c r="B18" s="84">
        <v>1680</v>
      </c>
    </row>
    <row r="20" ht="14.25">
      <c r="A20" s="81"/>
    </row>
  </sheetData>
  <sheetProtection/>
  <mergeCells count="1">
    <mergeCell ref="A2:B2"/>
  </mergeCells>
  <printOptions horizontalCentered="1"/>
  <pageMargins left="0.38958333333333334" right="0.38958333333333334" top="0.5895833333333333" bottom="0.5895833333333333" header="0.30972222222222223" footer="0.3097222222222222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H17" sqref="H17"/>
    </sheetView>
  </sheetViews>
  <sheetFormatPr defaultColWidth="9.00390625" defaultRowHeight="14.25"/>
  <cols>
    <col min="1" max="1" width="50.625" style="0" customWidth="1"/>
    <col min="2" max="2" width="25.625" style="0" customWidth="1"/>
  </cols>
  <sheetData>
    <row r="1" ht="21" customHeight="1">
      <c r="A1" t="s">
        <v>1384</v>
      </c>
    </row>
    <row r="2" spans="1:2" ht="30" customHeight="1">
      <c r="A2" s="3" t="s">
        <v>1385</v>
      </c>
      <c r="B2" s="3"/>
    </row>
    <row r="3" s="61" customFormat="1" ht="17.25" customHeight="1">
      <c r="B3" s="62" t="s">
        <v>29</v>
      </c>
    </row>
    <row r="4" spans="1:2" ht="24.75" customHeight="1">
      <c r="A4" s="7" t="s">
        <v>1386</v>
      </c>
      <c r="B4" s="7" t="s">
        <v>1221</v>
      </c>
    </row>
    <row r="5" spans="1:2" ht="24.75" customHeight="1">
      <c r="A5" s="59" t="s">
        <v>1387</v>
      </c>
      <c r="B5" s="59"/>
    </row>
    <row r="6" spans="1:2" ht="24.75" customHeight="1">
      <c r="A6" s="59" t="s">
        <v>1388</v>
      </c>
      <c r="B6" s="59">
        <v>724</v>
      </c>
    </row>
    <row r="7" spans="1:2" ht="24.75" customHeight="1">
      <c r="A7" s="59" t="s">
        <v>1389</v>
      </c>
      <c r="B7" s="59"/>
    </row>
    <row r="8" spans="1:2" ht="24.75" customHeight="1">
      <c r="A8" s="59" t="s">
        <v>1390</v>
      </c>
      <c r="B8" s="59"/>
    </row>
    <row r="9" spans="1:2" ht="24.75" customHeight="1">
      <c r="A9" s="59" t="s">
        <v>1391</v>
      </c>
      <c r="B9" s="59">
        <v>300</v>
      </c>
    </row>
    <row r="10" spans="1:2" ht="24.75" customHeight="1">
      <c r="A10" s="59" t="s">
        <v>1392</v>
      </c>
      <c r="B10" s="59">
        <v>1024</v>
      </c>
    </row>
    <row r="11" spans="1:2" ht="24.75" customHeight="1">
      <c r="A11" s="59" t="s">
        <v>1393</v>
      </c>
      <c r="B11" s="59"/>
    </row>
    <row r="12" spans="1:2" ht="30" customHeight="1">
      <c r="A12" s="7" t="s">
        <v>1339</v>
      </c>
      <c r="B12" s="10">
        <f>B10+B11</f>
        <v>1024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3" sqref="C13"/>
    </sheetView>
  </sheetViews>
  <sheetFormatPr defaultColWidth="9.00390625" defaultRowHeight="14.25"/>
  <cols>
    <col min="1" max="1" width="50.625" style="0" customWidth="1"/>
    <col min="2" max="2" width="25.625" style="0" customWidth="1"/>
  </cols>
  <sheetData>
    <row r="1" ht="14.25">
      <c r="A1" t="s">
        <v>1394</v>
      </c>
    </row>
    <row r="2" spans="1:2" ht="24" customHeight="1">
      <c r="A2" s="3" t="s">
        <v>1395</v>
      </c>
      <c r="B2" s="3"/>
    </row>
    <row r="3" ht="14.25">
      <c r="B3" s="1" t="s">
        <v>29</v>
      </c>
    </row>
    <row r="4" spans="1:2" ht="30" customHeight="1">
      <c r="A4" s="57" t="s">
        <v>1386</v>
      </c>
      <c r="B4" s="57" t="s">
        <v>1221</v>
      </c>
    </row>
    <row r="5" spans="1:2" ht="24.75" customHeight="1">
      <c r="A5" s="58" t="s">
        <v>1396</v>
      </c>
      <c r="B5" s="59"/>
    </row>
    <row r="6" spans="1:2" ht="24.75" customHeight="1">
      <c r="A6" s="58" t="s">
        <v>1397</v>
      </c>
      <c r="B6" s="59"/>
    </row>
    <row r="7" spans="1:2" ht="24.75" customHeight="1">
      <c r="A7" s="59" t="s">
        <v>1398</v>
      </c>
      <c r="B7" s="59"/>
    </row>
    <row r="8" spans="1:2" ht="24.75" customHeight="1">
      <c r="A8" s="60" t="s">
        <v>1399</v>
      </c>
      <c r="B8" s="59">
        <v>1024</v>
      </c>
    </row>
    <row r="9" spans="1:2" ht="24.75" customHeight="1">
      <c r="A9" s="23" t="s">
        <v>1400</v>
      </c>
      <c r="B9" s="59">
        <v>1024</v>
      </c>
    </row>
    <row r="10" spans="1:2" ht="24.75" customHeight="1">
      <c r="A10" s="23" t="s">
        <v>1401</v>
      </c>
      <c r="B10" s="59">
        <v>1024</v>
      </c>
    </row>
    <row r="11" spans="1:2" ht="24.75" customHeight="1">
      <c r="A11" s="59" t="s">
        <v>1402</v>
      </c>
      <c r="B11" s="59">
        <v>1024</v>
      </c>
    </row>
    <row r="12" spans="1:2" ht="30" customHeight="1">
      <c r="A12" s="59" t="s">
        <v>1403</v>
      </c>
      <c r="B12" s="59"/>
    </row>
    <row r="13" spans="1:2" ht="30" customHeight="1">
      <c r="A13" s="7" t="s">
        <v>1361</v>
      </c>
      <c r="B13" s="10">
        <f>B11+B12</f>
        <v>1024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E9" sqref="E9"/>
    </sheetView>
  </sheetViews>
  <sheetFormatPr defaultColWidth="9.00390625" defaultRowHeight="14.25"/>
  <cols>
    <col min="1" max="1" width="50.625" style="0" customWidth="1"/>
    <col min="2" max="2" width="25.625" style="0" customWidth="1"/>
  </cols>
  <sheetData>
    <row r="1" ht="21" customHeight="1">
      <c r="A1" t="s">
        <v>1404</v>
      </c>
    </row>
    <row r="2" spans="1:2" ht="30" customHeight="1">
      <c r="A2" s="3" t="s">
        <v>1405</v>
      </c>
      <c r="B2" s="3"/>
    </row>
    <row r="3" s="61" customFormat="1" ht="17.25" customHeight="1">
      <c r="B3" s="62" t="s">
        <v>29</v>
      </c>
    </row>
    <row r="4" spans="1:2" ht="24.75" customHeight="1">
      <c r="A4" s="7" t="s">
        <v>1386</v>
      </c>
      <c r="B4" s="7" t="s">
        <v>1221</v>
      </c>
    </row>
    <row r="5" spans="1:2" ht="24.75" customHeight="1">
      <c r="A5" s="59" t="s">
        <v>1387</v>
      </c>
      <c r="B5" s="59"/>
    </row>
    <row r="6" spans="1:2" ht="24.75" customHeight="1">
      <c r="A6" s="59" t="s">
        <v>1388</v>
      </c>
      <c r="B6" s="59">
        <v>300</v>
      </c>
    </row>
    <row r="7" spans="1:2" ht="24.75" customHeight="1">
      <c r="A7" s="59" t="s">
        <v>1389</v>
      </c>
      <c r="B7" s="59"/>
    </row>
    <row r="8" spans="1:2" ht="24.75" customHeight="1">
      <c r="A8" s="59" t="s">
        <v>1390</v>
      </c>
      <c r="B8" s="59"/>
    </row>
    <row r="9" spans="1:2" ht="24.75" customHeight="1">
      <c r="A9" s="59" t="s">
        <v>1391</v>
      </c>
      <c r="B9" s="59">
        <v>300</v>
      </c>
    </row>
    <row r="10" spans="1:2" ht="24.75" customHeight="1">
      <c r="A10" s="59"/>
      <c r="B10" s="59"/>
    </row>
    <row r="11" spans="1:2" ht="24.75" customHeight="1">
      <c r="A11" s="59" t="s">
        <v>1392</v>
      </c>
      <c r="B11" s="59">
        <v>600</v>
      </c>
    </row>
    <row r="12" spans="1:2" ht="24.75" customHeight="1">
      <c r="A12" s="59"/>
      <c r="B12" s="59"/>
    </row>
    <row r="13" spans="1:2" ht="24.75" customHeight="1">
      <c r="A13" s="59" t="s">
        <v>1393</v>
      </c>
      <c r="B13" s="59"/>
    </row>
    <row r="14" spans="1:2" ht="30" customHeight="1">
      <c r="A14" s="7" t="s">
        <v>1339</v>
      </c>
      <c r="B14" s="10">
        <f>B11+B13</f>
        <v>600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4.25"/>
  <cols>
    <col min="1" max="1" width="50.625" style="0" customWidth="1"/>
    <col min="2" max="2" width="25.625" style="0" customWidth="1"/>
  </cols>
  <sheetData>
    <row r="1" ht="14.25">
      <c r="A1" t="s">
        <v>1406</v>
      </c>
    </row>
    <row r="2" spans="1:2" ht="24" customHeight="1">
      <c r="A2" s="56" t="s">
        <v>1407</v>
      </c>
      <c r="B2" s="56"/>
    </row>
    <row r="3" ht="14.25">
      <c r="B3" s="1" t="s">
        <v>29</v>
      </c>
    </row>
    <row r="4" spans="1:2" ht="30" customHeight="1">
      <c r="A4" s="57" t="s">
        <v>1386</v>
      </c>
      <c r="B4" s="57" t="s">
        <v>1221</v>
      </c>
    </row>
    <row r="5" spans="1:2" ht="24.75" customHeight="1">
      <c r="A5" s="58" t="s">
        <v>1396</v>
      </c>
      <c r="B5" s="59"/>
    </row>
    <row r="6" spans="1:2" ht="24.75" customHeight="1">
      <c r="A6" s="58" t="s">
        <v>1397</v>
      </c>
      <c r="B6" s="59"/>
    </row>
    <row r="7" spans="1:2" ht="24.75" customHeight="1">
      <c r="A7" s="59" t="s">
        <v>1398</v>
      </c>
      <c r="B7" s="59"/>
    </row>
    <row r="8" spans="1:2" ht="24.75" customHeight="1">
      <c r="A8" s="60" t="s">
        <v>1399</v>
      </c>
      <c r="B8" s="59">
        <v>600</v>
      </c>
    </row>
    <row r="9" spans="1:2" ht="24.75" customHeight="1">
      <c r="A9" s="23" t="s">
        <v>1400</v>
      </c>
      <c r="B9" s="59">
        <v>600</v>
      </c>
    </row>
    <row r="10" spans="1:2" ht="24.75" customHeight="1">
      <c r="A10" s="23" t="s">
        <v>1401</v>
      </c>
      <c r="B10" s="59">
        <v>600</v>
      </c>
    </row>
    <row r="11" spans="1:2" ht="24.75" customHeight="1">
      <c r="A11" s="59" t="s">
        <v>1402</v>
      </c>
      <c r="B11" s="59">
        <f>B5+B8</f>
        <v>600</v>
      </c>
    </row>
    <row r="12" spans="1:2" ht="24.75" customHeight="1">
      <c r="A12" s="59" t="s">
        <v>1403</v>
      </c>
      <c r="B12" s="59"/>
    </row>
    <row r="13" spans="1:2" ht="24.75" customHeight="1" hidden="1">
      <c r="A13" s="59"/>
      <c r="B13" s="59"/>
    </row>
    <row r="14" spans="1:2" ht="30" customHeight="1">
      <c r="A14" s="7" t="s">
        <v>1361</v>
      </c>
      <c r="B14" s="10">
        <f>B11+B12</f>
        <v>600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Zeros="0" workbookViewId="0" topLeftCell="A1">
      <pane xSplit="1" ySplit="5" topLeftCell="B6" activePane="bottomRight" state="frozen"/>
      <selection pane="bottomRight" activeCell="A7" sqref="A7"/>
    </sheetView>
  </sheetViews>
  <sheetFormatPr defaultColWidth="8.75390625" defaultRowHeight="14.25"/>
  <cols>
    <col min="1" max="1" width="40.625" style="210" customWidth="1"/>
    <col min="2" max="2" width="13.50390625" style="210" customWidth="1"/>
    <col min="3" max="254" width="8.75390625" style="210" customWidth="1"/>
  </cols>
  <sheetData>
    <row r="1" spans="1:5" s="119" customFormat="1" ht="13.5">
      <c r="A1" s="120" t="s">
        <v>27</v>
      </c>
      <c r="B1" s="121"/>
      <c r="C1" s="121"/>
      <c r="D1" s="189"/>
      <c r="E1" s="121"/>
    </row>
    <row r="2" spans="1:2" ht="27.75" customHeight="1">
      <c r="A2" s="211" t="s">
        <v>28</v>
      </c>
      <c r="B2" s="219"/>
    </row>
    <row r="3" spans="1:2" ht="17.25" customHeight="1">
      <c r="A3" s="220"/>
      <c r="B3" s="212"/>
    </row>
    <row r="4" s="207" customFormat="1" ht="17.25" customHeight="1">
      <c r="B4" s="221" t="s">
        <v>29</v>
      </c>
    </row>
    <row r="5" spans="1:2" s="207" customFormat="1" ht="33" customHeight="1">
      <c r="A5" s="214" t="s">
        <v>30</v>
      </c>
      <c r="B5" s="214" t="s">
        <v>31</v>
      </c>
    </row>
    <row r="6" spans="1:2" s="208" customFormat="1" ht="25.5" customHeight="1">
      <c r="A6" s="215" t="s">
        <v>32</v>
      </c>
      <c r="B6" s="222">
        <f>'[4]表7'!C33</f>
        <v>984273</v>
      </c>
    </row>
    <row r="7" spans="1:2" s="208" customFormat="1" ht="25.5" customHeight="1">
      <c r="A7" s="215" t="s">
        <v>33</v>
      </c>
      <c r="B7" s="216">
        <f>SUM(B8:B19)</f>
        <v>2663147.6</v>
      </c>
    </row>
    <row r="8" spans="1:2" s="208" customFormat="1" ht="25.5" customHeight="1">
      <c r="A8" s="217" t="s">
        <v>34</v>
      </c>
      <c r="B8" s="216">
        <v>39645</v>
      </c>
    </row>
    <row r="9" spans="1:2" s="208" customFormat="1" ht="25.5" customHeight="1">
      <c r="A9" s="217" t="s">
        <v>35</v>
      </c>
      <c r="B9" s="218">
        <v>9518</v>
      </c>
    </row>
    <row r="10" spans="1:2" s="208" customFormat="1" ht="25.5" customHeight="1">
      <c r="A10" s="217" t="s">
        <v>36</v>
      </c>
      <c r="B10" s="218">
        <v>5887</v>
      </c>
    </row>
    <row r="11" spans="1:2" s="208" customFormat="1" ht="25.5" customHeight="1">
      <c r="A11" s="217" t="s">
        <v>37</v>
      </c>
      <c r="B11" s="218">
        <f>617942+54769</f>
        <v>672711</v>
      </c>
    </row>
    <row r="12" spans="1:2" s="208" customFormat="1" ht="25.5" customHeight="1">
      <c r="A12" s="223" t="s">
        <v>38</v>
      </c>
      <c r="B12" s="218">
        <f>214995</f>
        <v>214995</v>
      </c>
    </row>
    <row r="13" spans="1:2" s="208" customFormat="1" ht="25.5" customHeight="1">
      <c r="A13" s="217" t="s">
        <v>39</v>
      </c>
      <c r="B13" s="218">
        <v>86065</v>
      </c>
    </row>
    <row r="14" spans="1:2" s="208" customFormat="1" ht="25.5" customHeight="1">
      <c r="A14" s="217" t="s">
        <v>40</v>
      </c>
      <c r="B14" s="218">
        <v>90910</v>
      </c>
    </row>
    <row r="15" spans="1:2" s="208" customFormat="1" ht="25.5" customHeight="1">
      <c r="A15" s="217" t="s">
        <v>41</v>
      </c>
      <c r="B15" s="218">
        <v>127367</v>
      </c>
    </row>
    <row r="16" spans="1:2" s="208" customFormat="1" ht="25.5" customHeight="1">
      <c r="A16" s="217" t="s">
        <v>42</v>
      </c>
      <c r="B16" s="218">
        <v>38914</v>
      </c>
    </row>
    <row r="17" spans="1:2" s="208" customFormat="1" ht="25.5" customHeight="1">
      <c r="A17" s="217" t="s">
        <v>43</v>
      </c>
      <c r="B17" s="218">
        <v>1063635</v>
      </c>
    </row>
    <row r="18" spans="1:2" s="208" customFormat="1" ht="25.5" customHeight="1">
      <c r="A18" s="217" t="s">
        <v>44</v>
      </c>
      <c r="B18" s="216">
        <f>298572*1.05</f>
        <v>313500.60000000003</v>
      </c>
    </row>
    <row r="19" spans="1:2" s="208" customFormat="1" ht="25.5" customHeight="1">
      <c r="A19" s="217"/>
      <c r="B19" s="218"/>
    </row>
    <row r="20" spans="1:2" s="208" customFormat="1" ht="25.5" customHeight="1">
      <c r="A20" s="217" t="s">
        <v>45</v>
      </c>
      <c r="B20" s="218"/>
    </row>
    <row r="21" spans="1:2" s="209" customFormat="1" ht="25.5" customHeight="1">
      <c r="A21" s="217"/>
      <c r="B21" s="218"/>
    </row>
    <row r="22" spans="1:2" s="209" customFormat="1" ht="25.5" customHeight="1">
      <c r="A22" s="217"/>
      <c r="B22" s="218"/>
    </row>
    <row r="23" spans="1:2" s="209" customFormat="1" ht="25.5" customHeight="1">
      <c r="A23" s="217" t="s">
        <v>46</v>
      </c>
      <c r="B23" s="216">
        <f>B6+B7+B20</f>
        <v>3647420.6</v>
      </c>
    </row>
  </sheetData>
  <sheetProtection/>
  <mergeCells count="1">
    <mergeCell ref="A2:B2"/>
  </mergeCells>
  <printOptions horizontalCentered="1"/>
  <pageMargins left="0.59" right="0.61" top="0.98" bottom="0.7900000000000001" header="0.51" footer="0.61"/>
  <pageSetup horizontalDpi="600" verticalDpi="600" orientation="portrait" paperSize="9"/>
  <headerFooter scaleWithDoc="0" alignWithMargins="0">
    <oddFooter>&amp;C8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0">
      <selection activeCell="F37" sqref="F37"/>
    </sheetView>
  </sheetViews>
  <sheetFormatPr defaultColWidth="9.00390625" defaultRowHeight="14.25"/>
  <cols>
    <col min="1" max="1" width="41.875" style="12" customWidth="1"/>
    <col min="2" max="2" width="27.75390625" style="12" customWidth="1"/>
    <col min="3" max="3" width="9.00390625" style="14" customWidth="1"/>
    <col min="4" max="255" width="9.00390625" style="12" customWidth="1"/>
  </cols>
  <sheetData>
    <row r="1" spans="1:3" s="12" customFormat="1" ht="14.25">
      <c r="A1" t="s">
        <v>1408</v>
      </c>
      <c r="B1" s="13"/>
      <c r="C1" s="14"/>
    </row>
    <row r="2" spans="1:3" s="12" customFormat="1" ht="33" customHeight="1">
      <c r="A2" s="15" t="s">
        <v>1409</v>
      </c>
      <c r="B2" s="15"/>
      <c r="C2" s="14"/>
    </row>
    <row r="3" spans="1:3" s="12" customFormat="1" ht="27" customHeight="1">
      <c r="A3" s="36"/>
      <c r="B3" s="37" t="s">
        <v>29</v>
      </c>
      <c r="C3" s="14"/>
    </row>
    <row r="4" spans="1:3" s="13" customFormat="1" ht="24.75" customHeight="1">
      <c r="A4" s="38" t="s">
        <v>1410</v>
      </c>
      <c r="B4" s="39" t="s">
        <v>1221</v>
      </c>
      <c r="C4" s="20"/>
    </row>
    <row r="5" spans="1:3" s="13" customFormat="1" ht="24.75" customHeight="1">
      <c r="A5" s="40" t="s">
        <v>1411</v>
      </c>
      <c r="B5" s="41">
        <f>B6+B12+B19+B25+B30</f>
        <v>616362</v>
      </c>
      <c r="C5" s="20"/>
    </row>
    <row r="6" spans="1:3" s="13" customFormat="1" ht="19.5" customHeight="1">
      <c r="A6" s="23" t="s">
        <v>1412</v>
      </c>
      <c r="B6" s="42">
        <f>B7+B8+B9+B10+B11</f>
        <v>401860</v>
      </c>
      <c r="C6" s="20"/>
    </row>
    <row r="7" spans="1:3" s="13" customFormat="1" ht="19.5" customHeight="1">
      <c r="A7" s="23" t="s">
        <v>1413</v>
      </c>
      <c r="B7" s="42">
        <v>220985</v>
      </c>
      <c r="C7" s="20"/>
    </row>
    <row r="8" spans="1:3" s="13" customFormat="1" ht="19.5" customHeight="1">
      <c r="A8" s="23" t="s">
        <v>1414</v>
      </c>
      <c r="B8" s="42"/>
      <c r="C8" s="20"/>
    </row>
    <row r="9" spans="1:3" s="13" customFormat="1" ht="19.5" customHeight="1">
      <c r="A9" s="23" t="s">
        <v>1415</v>
      </c>
      <c r="B9" s="42">
        <v>861</v>
      </c>
      <c r="C9" s="20"/>
    </row>
    <row r="10" spans="1:3" s="13" customFormat="1" ht="19.5" customHeight="1">
      <c r="A10" s="23" t="s">
        <v>1416</v>
      </c>
      <c r="B10" s="42">
        <v>179787</v>
      </c>
      <c r="C10" s="20"/>
    </row>
    <row r="11" spans="1:3" s="13" customFormat="1" ht="19.5" customHeight="1">
      <c r="A11" s="23" t="s">
        <v>1417</v>
      </c>
      <c r="B11" s="43">
        <v>227</v>
      </c>
      <c r="C11" s="20"/>
    </row>
    <row r="12" spans="1:3" s="13" customFormat="1" ht="19.5" customHeight="1">
      <c r="A12" s="23" t="s">
        <v>1418</v>
      </c>
      <c r="B12" s="44">
        <v>4150</v>
      </c>
      <c r="C12" s="20"/>
    </row>
    <row r="13" spans="1:3" s="13" customFormat="1" ht="19.5" customHeight="1">
      <c r="A13" s="23" t="s">
        <v>1413</v>
      </c>
      <c r="B13" s="45">
        <v>3500.41</v>
      </c>
      <c r="C13" s="20"/>
    </row>
    <row r="14" spans="1:3" s="13" customFormat="1" ht="19.5" customHeight="1">
      <c r="A14" s="23" t="s">
        <v>1415</v>
      </c>
      <c r="B14" s="46">
        <v>86.55</v>
      </c>
      <c r="C14" s="20"/>
    </row>
    <row r="15" spans="1:3" s="13" customFormat="1" ht="19.5" customHeight="1">
      <c r="A15" s="23" t="s">
        <v>1417</v>
      </c>
      <c r="B15" s="46">
        <v>8.59</v>
      </c>
      <c r="C15" s="20"/>
    </row>
    <row r="16" spans="1:3" s="13" customFormat="1" ht="19.5" customHeight="1">
      <c r="A16" s="23" t="s">
        <v>1419</v>
      </c>
      <c r="B16" s="46"/>
      <c r="C16" s="20"/>
    </row>
    <row r="17" spans="1:3" s="13" customFormat="1" ht="19.5" customHeight="1">
      <c r="A17" s="23" t="s">
        <v>1420</v>
      </c>
      <c r="B17" s="44"/>
      <c r="C17" s="20"/>
    </row>
    <row r="18" spans="1:3" s="13" customFormat="1" ht="19.5" customHeight="1">
      <c r="A18" s="23" t="s">
        <v>1421</v>
      </c>
      <c r="B18" s="47">
        <v>554</v>
      </c>
      <c r="C18" s="20"/>
    </row>
    <row r="19" spans="1:3" s="13" customFormat="1" ht="19.5" customHeight="1">
      <c r="A19" s="23" t="s">
        <v>1422</v>
      </c>
      <c r="B19" s="48">
        <v>191246</v>
      </c>
      <c r="C19" s="20"/>
    </row>
    <row r="20" spans="1:3" s="13" customFormat="1" ht="19.5" customHeight="1">
      <c r="A20" s="23" t="s">
        <v>1413</v>
      </c>
      <c r="B20" s="48">
        <v>181828</v>
      </c>
      <c r="C20" s="20"/>
    </row>
    <row r="21" spans="1:3" s="13" customFormat="1" ht="19.5" customHeight="1">
      <c r="A21" s="23" t="s">
        <v>1415</v>
      </c>
      <c r="B21" s="48">
        <v>2449</v>
      </c>
      <c r="C21" s="20"/>
    </row>
    <row r="22" spans="1:3" s="13" customFormat="1" ht="19.5" customHeight="1">
      <c r="A22" s="23" t="s">
        <v>1416</v>
      </c>
      <c r="B22" s="48">
        <v>5572</v>
      </c>
      <c r="C22" s="20"/>
    </row>
    <row r="23" spans="1:3" s="13" customFormat="1" ht="19.5" customHeight="1">
      <c r="A23" s="23" t="s">
        <v>1419</v>
      </c>
      <c r="B23" s="48">
        <v>1397</v>
      </c>
      <c r="C23" s="20"/>
    </row>
    <row r="24" spans="1:3" s="13" customFormat="1" ht="19.5" customHeight="1">
      <c r="A24" s="23" t="s">
        <v>1417</v>
      </c>
      <c r="B24" s="49"/>
      <c r="C24" s="20"/>
    </row>
    <row r="25" spans="1:3" s="13" customFormat="1" ht="19.5" customHeight="1">
      <c r="A25" s="23" t="s">
        <v>1423</v>
      </c>
      <c r="B25" s="50">
        <v>19106</v>
      </c>
      <c r="C25" s="20"/>
    </row>
    <row r="26" spans="1:3" s="13" customFormat="1" ht="19.5" customHeight="1">
      <c r="A26" s="23" t="s">
        <v>1413</v>
      </c>
      <c r="B26" s="50">
        <v>18986</v>
      </c>
      <c r="C26" s="20"/>
    </row>
    <row r="27" spans="1:3" s="13" customFormat="1" ht="19.5" customHeight="1">
      <c r="A27" s="23" t="s">
        <v>1415</v>
      </c>
      <c r="B27" s="50">
        <v>120</v>
      </c>
      <c r="C27" s="20"/>
    </row>
    <row r="28" spans="1:3" s="13" customFormat="1" ht="19.5" customHeight="1">
      <c r="A28" s="23" t="s">
        <v>1416</v>
      </c>
      <c r="B28" s="44"/>
      <c r="C28" s="20"/>
    </row>
    <row r="29" spans="1:3" s="13" customFormat="1" ht="19.5" customHeight="1">
      <c r="A29" s="23" t="s">
        <v>1419</v>
      </c>
      <c r="B29" s="44"/>
      <c r="C29" s="20"/>
    </row>
    <row r="30" spans="1:3" s="13" customFormat="1" ht="19.5" customHeight="1">
      <c r="A30" s="23" t="s">
        <v>1424</v>
      </c>
      <c r="B30" s="51"/>
      <c r="C30" s="20"/>
    </row>
    <row r="31" spans="1:3" s="13" customFormat="1" ht="19.5" customHeight="1">
      <c r="A31" s="23" t="s">
        <v>1413</v>
      </c>
      <c r="B31" s="51"/>
      <c r="C31" s="20"/>
    </row>
    <row r="32" spans="1:3" s="13" customFormat="1" ht="19.5" customHeight="1">
      <c r="A32" s="23" t="s">
        <v>1415</v>
      </c>
      <c r="B32" s="52"/>
      <c r="C32" s="20"/>
    </row>
    <row r="33" spans="1:3" s="13" customFormat="1" ht="19.5" customHeight="1">
      <c r="A33" s="23" t="s">
        <v>1425</v>
      </c>
      <c r="B33" s="53">
        <v>268282</v>
      </c>
      <c r="C33" s="20"/>
    </row>
    <row r="34" spans="1:3" s="13" customFormat="1" ht="24.75" customHeight="1">
      <c r="A34" s="54" t="s">
        <v>1426</v>
      </c>
      <c r="B34" s="55">
        <f>B5+B33</f>
        <v>884644</v>
      </c>
      <c r="C34" s="20"/>
    </row>
    <row r="35" spans="1:3" s="12" customFormat="1" ht="30" customHeight="1">
      <c r="A35" s="35"/>
      <c r="B35" s="35"/>
      <c r="C35" s="14"/>
    </row>
    <row r="36" s="12" customFormat="1" ht="30" customHeight="1">
      <c r="C36" s="14"/>
    </row>
    <row r="37" s="12" customFormat="1" ht="30" customHeight="1">
      <c r="C37" s="14"/>
    </row>
    <row r="38" s="12" customFormat="1" ht="30" customHeight="1">
      <c r="C38" s="14"/>
    </row>
    <row r="39" s="12" customFormat="1" ht="30" customHeight="1">
      <c r="C39" s="14"/>
    </row>
    <row r="40" s="12" customFormat="1" ht="30" customHeight="1">
      <c r="C40" s="14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20">
      <selection activeCell="H34" sqref="H34"/>
    </sheetView>
  </sheetViews>
  <sheetFormatPr defaultColWidth="9.00390625" defaultRowHeight="14.25"/>
  <cols>
    <col min="1" max="1" width="40.625" style="12" customWidth="1"/>
    <col min="2" max="2" width="18.625" style="12" customWidth="1"/>
    <col min="3" max="3" width="9.00390625" style="14" customWidth="1"/>
    <col min="4" max="4" width="9.375" style="12" bestFit="1" customWidth="1"/>
    <col min="5" max="255" width="9.00390625" style="12" customWidth="1"/>
  </cols>
  <sheetData>
    <row r="1" spans="1:3" s="12" customFormat="1" ht="14.25">
      <c r="A1" t="s">
        <v>1427</v>
      </c>
      <c r="B1" s="13"/>
      <c r="C1" s="14"/>
    </row>
    <row r="2" spans="1:3" s="12" customFormat="1" ht="33" customHeight="1">
      <c r="A2" s="15" t="s">
        <v>1428</v>
      </c>
      <c r="B2" s="15"/>
      <c r="C2" s="14"/>
    </row>
    <row r="3" spans="1:3" s="12" customFormat="1" ht="27" customHeight="1">
      <c r="A3" s="16"/>
      <c r="B3" s="17" t="s">
        <v>29</v>
      </c>
      <c r="C3" s="14"/>
    </row>
    <row r="4" spans="1:3" s="13" customFormat="1" ht="24.75" customHeight="1">
      <c r="A4" s="18" t="s">
        <v>1410</v>
      </c>
      <c r="B4" s="19" t="s">
        <v>1221</v>
      </c>
      <c r="C4" s="20"/>
    </row>
    <row r="5" spans="1:3" s="13" customFormat="1" ht="24.75" customHeight="1">
      <c r="A5" s="21" t="s">
        <v>1429</v>
      </c>
      <c r="B5" s="22">
        <f>B6+B10+B22+B26+B32</f>
        <v>579921</v>
      </c>
      <c r="C5" s="20"/>
    </row>
    <row r="6" spans="1:3" s="13" customFormat="1" ht="19.5" customHeight="1">
      <c r="A6" s="23" t="s">
        <v>1430</v>
      </c>
      <c r="B6" s="24">
        <f>B7+B8+B9</f>
        <v>397067</v>
      </c>
      <c r="C6" s="20"/>
    </row>
    <row r="7" spans="1:3" s="13" customFormat="1" ht="19.5" customHeight="1">
      <c r="A7" s="23" t="s">
        <v>1431</v>
      </c>
      <c r="B7" s="24">
        <v>396941</v>
      </c>
      <c r="C7" s="20"/>
    </row>
    <row r="8" spans="1:3" s="13" customFormat="1" ht="19.5" customHeight="1">
      <c r="A8" s="23" t="s">
        <v>1432</v>
      </c>
      <c r="B8" s="24">
        <v>126</v>
      </c>
      <c r="C8" s="20"/>
    </row>
    <row r="9" spans="1:3" s="13" customFormat="1" ht="19.5" customHeight="1">
      <c r="A9" s="23" t="s">
        <v>1433</v>
      </c>
      <c r="B9" s="24"/>
      <c r="C9" s="20"/>
    </row>
    <row r="10" spans="1:3" s="13" customFormat="1" ht="19.5" customHeight="1">
      <c r="A10" s="23" t="s">
        <v>1434</v>
      </c>
      <c r="B10" s="25">
        <v>7412</v>
      </c>
      <c r="C10" s="20"/>
    </row>
    <row r="11" spans="1:3" s="13" customFormat="1" ht="19.5" customHeight="1">
      <c r="A11" s="23" t="s">
        <v>1435</v>
      </c>
      <c r="B11" s="26">
        <v>4538.34</v>
      </c>
      <c r="C11" s="20"/>
    </row>
    <row r="12" spans="1:3" s="13" customFormat="1" ht="19.5" customHeight="1">
      <c r="A12" s="23" t="s">
        <v>1436</v>
      </c>
      <c r="B12" s="26">
        <v>1445.68</v>
      </c>
      <c r="C12" s="20"/>
    </row>
    <row r="13" spans="1:3" s="13" customFormat="1" ht="19.5" customHeight="1">
      <c r="A13" s="23" t="s">
        <v>1437</v>
      </c>
      <c r="B13" s="27"/>
      <c r="C13" s="20"/>
    </row>
    <row r="14" spans="1:3" s="13" customFormat="1" ht="19.5" customHeight="1">
      <c r="A14" s="23" t="s">
        <v>1438</v>
      </c>
      <c r="B14" s="26">
        <v>151.71</v>
      </c>
      <c r="C14" s="20"/>
    </row>
    <row r="15" spans="1:3" s="13" customFormat="1" ht="19.5" customHeight="1">
      <c r="A15" s="23" t="s">
        <v>1439</v>
      </c>
      <c r="B15" s="27">
        <v>20.66</v>
      </c>
      <c r="C15" s="20"/>
    </row>
    <row r="16" spans="1:3" s="13" customFormat="1" ht="19.5" customHeight="1">
      <c r="A16" s="23" t="s">
        <v>1440</v>
      </c>
      <c r="B16" s="26">
        <v>500</v>
      </c>
      <c r="C16" s="20"/>
    </row>
    <row r="17" spans="1:3" s="13" customFormat="1" ht="19.5" customHeight="1">
      <c r="A17" s="23" t="s">
        <v>1433</v>
      </c>
      <c r="B17" s="26">
        <v>3.63</v>
      </c>
      <c r="C17" s="20"/>
    </row>
    <row r="18" spans="1:3" s="13" customFormat="1" ht="19.5" customHeight="1">
      <c r="A18" s="23" t="s">
        <v>1441</v>
      </c>
      <c r="B18" s="26"/>
      <c r="C18" s="20"/>
    </row>
    <row r="19" spans="1:3" s="13" customFormat="1" ht="19.5" customHeight="1">
      <c r="A19" s="23" t="s">
        <v>1432</v>
      </c>
      <c r="B19" s="26">
        <v>25</v>
      </c>
      <c r="C19" s="20"/>
    </row>
    <row r="20" spans="1:3" s="13" customFormat="1" ht="19.5" customHeight="1">
      <c r="A20" s="23" t="s">
        <v>1442</v>
      </c>
      <c r="B20" s="26">
        <v>427</v>
      </c>
      <c r="C20" s="20"/>
    </row>
    <row r="21" spans="1:3" s="13" customFormat="1" ht="19.5" customHeight="1">
      <c r="A21" s="23" t="s">
        <v>1443</v>
      </c>
      <c r="B21" s="26">
        <v>300</v>
      </c>
      <c r="C21" s="20"/>
    </row>
    <row r="22" spans="1:3" s="13" customFormat="1" ht="19.5" customHeight="1">
      <c r="A22" s="23" t="s">
        <v>1444</v>
      </c>
      <c r="B22" s="28">
        <v>160949</v>
      </c>
      <c r="C22" s="20"/>
    </row>
    <row r="23" spans="1:3" s="13" customFormat="1" ht="19.5" customHeight="1">
      <c r="A23" s="23" t="s">
        <v>1445</v>
      </c>
      <c r="B23" s="28">
        <v>160895</v>
      </c>
      <c r="C23" s="20"/>
    </row>
    <row r="24" spans="1:3" s="13" customFormat="1" ht="19.5" customHeight="1">
      <c r="A24" s="23" t="s">
        <v>1433</v>
      </c>
      <c r="B24" s="28"/>
      <c r="C24" s="20"/>
    </row>
    <row r="25" spans="1:3" s="13" customFormat="1" ht="19.5" customHeight="1">
      <c r="A25" s="23" t="s">
        <v>1432</v>
      </c>
      <c r="B25" s="28">
        <v>54</v>
      </c>
      <c r="C25" s="20"/>
    </row>
    <row r="26" spans="1:3" s="13" customFormat="1" ht="19.5" customHeight="1">
      <c r="A26" s="23" t="s">
        <v>1446</v>
      </c>
      <c r="B26" s="29">
        <v>14493</v>
      </c>
      <c r="C26" s="20"/>
    </row>
    <row r="27" spans="1:3" s="13" customFormat="1" ht="19.5" customHeight="1">
      <c r="A27" s="23" t="s">
        <v>1431</v>
      </c>
      <c r="B27" s="25">
        <v>12047</v>
      </c>
      <c r="C27" s="20"/>
    </row>
    <row r="28" spans="1:3" s="13" customFormat="1" ht="19.5" customHeight="1">
      <c r="A28" s="30" t="s">
        <v>1447</v>
      </c>
      <c r="B28" s="25">
        <v>34</v>
      </c>
      <c r="C28" s="20"/>
    </row>
    <row r="29" spans="1:3" s="13" customFormat="1" ht="19.5" customHeight="1">
      <c r="A29" s="30" t="s">
        <v>1448</v>
      </c>
      <c r="B29" s="25">
        <v>363</v>
      </c>
      <c r="C29" s="20"/>
    </row>
    <row r="30" spans="1:3" s="13" customFormat="1" ht="19.5" customHeight="1">
      <c r="A30" s="23" t="s">
        <v>1433</v>
      </c>
      <c r="B30" s="25">
        <v>150</v>
      </c>
      <c r="C30" s="20"/>
    </row>
    <row r="31" spans="1:3" s="13" customFormat="1" ht="19.5" customHeight="1">
      <c r="A31" s="23" t="s">
        <v>1442</v>
      </c>
      <c r="B31" s="25">
        <v>1899</v>
      </c>
      <c r="C31" s="20"/>
    </row>
    <row r="32" spans="1:3" s="13" customFormat="1" ht="19.5" customHeight="1">
      <c r="A32" s="23" t="s">
        <v>1449</v>
      </c>
      <c r="B32" s="25"/>
      <c r="C32" s="20"/>
    </row>
    <row r="33" spans="1:3" s="13" customFormat="1" ht="19.5" customHeight="1">
      <c r="A33" s="23" t="s">
        <v>1431</v>
      </c>
      <c r="B33" s="25"/>
      <c r="C33" s="20"/>
    </row>
    <row r="34" spans="1:4" s="13" customFormat="1" ht="24.75" customHeight="1">
      <c r="A34" s="21" t="s">
        <v>1450</v>
      </c>
      <c r="B34" s="31">
        <v>304723</v>
      </c>
      <c r="C34" s="32"/>
      <c r="D34" s="32"/>
    </row>
    <row r="35" spans="1:4" s="13" customFormat="1" ht="24.75" customHeight="1">
      <c r="A35" s="33" t="s">
        <v>1451</v>
      </c>
      <c r="B35" s="34">
        <f>B5+B34</f>
        <v>884644</v>
      </c>
      <c r="C35" s="32"/>
      <c r="D35" s="32"/>
    </row>
    <row r="36" spans="1:3" s="12" customFormat="1" ht="30" customHeight="1">
      <c r="A36" s="35"/>
      <c r="B36" s="35"/>
      <c r="C36" s="14"/>
    </row>
    <row r="37" s="12" customFormat="1" ht="30" customHeight="1">
      <c r="C37" s="14"/>
    </row>
    <row r="38" s="12" customFormat="1" ht="30" customHeight="1">
      <c r="C38" s="14"/>
    </row>
    <row r="39" s="12" customFormat="1" ht="30" customHeight="1">
      <c r="C39" s="14"/>
    </row>
    <row r="40" s="12" customFormat="1" ht="30" customHeight="1">
      <c r="C40" s="14"/>
    </row>
    <row r="41" s="12" customFormat="1" ht="30" customHeight="1">
      <c r="C41" s="14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21">
      <selection activeCell="F9" sqref="F9"/>
    </sheetView>
  </sheetViews>
  <sheetFormatPr defaultColWidth="9.00390625" defaultRowHeight="14.25"/>
  <cols>
    <col min="1" max="1" width="50.625" style="0" customWidth="1"/>
    <col min="2" max="2" width="25.625" style="0" customWidth="1"/>
  </cols>
  <sheetData>
    <row r="1" ht="14.25">
      <c r="A1" s="2" t="s">
        <v>1452</v>
      </c>
    </row>
    <row r="2" spans="1:2" ht="30" customHeight="1">
      <c r="A2" s="6" t="s">
        <v>1453</v>
      </c>
      <c r="B2" s="6"/>
    </row>
    <row r="3" ht="15" customHeight="1">
      <c r="B3" s="1" t="s">
        <v>29</v>
      </c>
    </row>
    <row r="4" spans="1:2" ht="30" customHeight="1">
      <c r="A4" s="11" t="s">
        <v>1454</v>
      </c>
      <c r="B4" s="11" t="s">
        <v>1221</v>
      </c>
    </row>
    <row r="5" spans="1:2" ht="24.75" customHeight="1">
      <c r="A5" s="10" t="s">
        <v>1411</v>
      </c>
      <c r="B5" s="10">
        <f>B6+B11+B16+B21+B24+B27</f>
        <v>160906</v>
      </c>
    </row>
    <row r="6" spans="1:2" ht="24.75" customHeight="1">
      <c r="A6" s="8" t="s">
        <v>1412</v>
      </c>
      <c r="B6" s="8">
        <f>SUM(B7:B10)</f>
        <v>56250</v>
      </c>
    </row>
    <row r="7" spans="1:2" ht="24.75" customHeight="1">
      <c r="A7" s="8" t="s">
        <v>1413</v>
      </c>
      <c r="B7" s="8">
        <v>27990</v>
      </c>
    </row>
    <row r="8" spans="1:2" ht="24.75" customHeight="1">
      <c r="A8" s="8" t="s">
        <v>1415</v>
      </c>
      <c r="B8" s="8">
        <v>180</v>
      </c>
    </row>
    <row r="9" spans="1:2" ht="24.75" customHeight="1">
      <c r="A9" s="8" t="s">
        <v>1416</v>
      </c>
      <c r="B9" s="8">
        <v>28000</v>
      </c>
    </row>
    <row r="10" spans="1:2" ht="24.75" customHeight="1">
      <c r="A10" s="8" t="s">
        <v>1417</v>
      </c>
      <c r="B10" s="8">
        <v>80</v>
      </c>
    </row>
    <row r="11" spans="1:2" ht="24.75" customHeight="1">
      <c r="A11" s="8" t="s">
        <v>1418</v>
      </c>
      <c r="B11" s="8">
        <f>SUM(B12:B15)</f>
        <v>4150</v>
      </c>
    </row>
    <row r="12" spans="1:2" ht="24.75" customHeight="1">
      <c r="A12" s="8" t="s">
        <v>1413</v>
      </c>
      <c r="B12" s="8">
        <v>3500</v>
      </c>
    </row>
    <row r="13" spans="1:2" ht="24.75" customHeight="1">
      <c r="A13" s="8" t="s">
        <v>1415</v>
      </c>
      <c r="B13" s="8">
        <v>87</v>
      </c>
    </row>
    <row r="14" spans="1:2" ht="24.75" customHeight="1">
      <c r="A14" s="8" t="s">
        <v>1417</v>
      </c>
      <c r="B14" s="8">
        <v>9</v>
      </c>
    </row>
    <row r="15" spans="1:2" ht="24.75" customHeight="1">
      <c r="A15" s="8" t="s">
        <v>1421</v>
      </c>
      <c r="B15" s="8">
        <v>554</v>
      </c>
    </row>
    <row r="16" spans="1:2" ht="24.75" customHeight="1">
      <c r="A16" s="8" t="s">
        <v>1455</v>
      </c>
      <c r="B16" s="8">
        <f>SUM(B17:B20)</f>
        <v>62090</v>
      </c>
    </row>
    <row r="17" spans="1:2" ht="24.75" customHeight="1">
      <c r="A17" s="8" t="s">
        <v>1413</v>
      </c>
      <c r="B17" s="8">
        <v>58738</v>
      </c>
    </row>
    <row r="18" spans="1:2" ht="24.75" customHeight="1">
      <c r="A18" s="8" t="s">
        <v>1415</v>
      </c>
      <c r="B18" s="8">
        <v>955</v>
      </c>
    </row>
    <row r="19" spans="1:2" ht="24.75" customHeight="1">
      <c r="A19" s="8" t="s">
        <v>1416</v>
      </c>
      <c r="B19" s="8">
        <v>1000</v>
      </c>
    </row>
    <row r="20" spans="1:2" ht="24.75" customHeight="1">
      <c r="A20" s="8" t="s">
        <v>1419</v>
      </c>
      <c r="B20" s="8">
        <v>1397</v>
      </c>
    </row>
    <row r="21" spans="1:2" ht="24.75" customHeight="1">
      <c r="A21" s="8" t="s">
        <v>1456</v>
      </c>
      <c r="B21" s="8">
        <f>SUM(B22:B23)</f>
        <v>2610</v>
      </c>
    </row>
    <row r="22" spans="1:2" ht="24.75" customHeight="1">
      <c r="A22" s="8" t="s">
        <v>1413</v>
      </c>
      <c r="B22" s="8">
        <v>2606</v>
      </c>
    </row>
    <row r="23" spans="1:2" ht="24.75" customHeight="1">
      <c r="A23" s="8" t="s">
        <v>1415</v>
      </c>
      <c r="B23" s="8">
        <v>4</v>
      </c>
    </row>
    <row r="24" spans="1:2" ht="24.75" customHeight="1">
      <c r="A24" s="8" t="s">
        <v>1423</v>
      </c>
      <c r="B24" s="8">
        <f>SUM(B25:B26)</f>
        <v>19106</v>
      </c>
    </row>
    <row r="25" spans="1:2" ht="24.75" customHeight="1">
      <c r="A25" s="8" t="s">
        <v>1413</v>
      </c>
      <c r="B25" s="8">
        <v>18986</v>
      </c>
    </row>
    <row r="26" spans="1:2" ht="24.75" customHeight="1">
      <c r="A26" s="8" t="s">
        <v>1415</v>
      </c>
      <c r="B26" s="8">
        <v>120</v>
      </c>
    </row>
    <row r="27" spans="1:2" ht="24.75" customHeight="1">
      <c r="A27" s="8" t="s">
        <v>1424</v>
      </c>
      <c r="B27" s="8">
        <f>SUM(B28:B29)</f>
        <v>16700</v>
      </c>
    </row>
    <row r="28" spans="1:2" ht="24.75" customHeight="1">
      <c r="A28" s="8" t="s">
        <v>1413</v>
      </c>
      <c r="B28" s="8">
        <v>16500</v>
      </c>
    </row>
    <row r="29" spans="1:2" ht="24.75" customHeight="1">
      <c r="A29" s="8" t="s">
        <v>1415</v>
      </c>
      <c r="B29" s="8">
        <v>200</v>
      </c>
    </row>
    <row r="30" spans="1:2" ht="24.75" customHeight="1">
      <c r="A30" s="8" t="s">
        <v>1425</v>
      </c>
      <c r="B30" s="8">
        <v>243556</v>
      </c>
    </row>
    <row r="31" spans="1:2" ht="30" customHeight="1">
      <c r="A31" s="7" t="s">
        <v>1426</v>
      </c>
      <c r="B31" s="10">
        <f>B5+B30</f>
        <v>404462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7">
      <selection activeCell="I25" sqref="I25"/>
    </sheetView>
  </sheetViews>
  <sheetFormatPr defaultColWidth="9.00390625" defaultRowHeight="14.25"/>
  <cols>
    <col min="1" max="1" width="50.625" style="0" customWidth="1"/>
    <col min="2" max="2" width="25.625" style="0" customWidth="1"/>
  </cols>
  <sheetData>
    <row r="1" ht="14.25">
      <c r="A1" s="2" t="s">
        <v>1457</v>
      </c>
    </row>
    <row r="2" spans="1:2" ht="30" customHeight="1">
      <c r="A2" s="6" t="s">
        <v>1458</v>
      </c>
      <c r="B2" s="6"/>
    </row>
    <row r="3" ht="17.25" customHeight="1">
      <c r="B3" s="1" t="s">
        <v>29</v>
      </c>
    </row>
    <row r="4" spans="1:2" ht="30" customHeight="1">
      <c r="A4" s="7" t="s">
        <v>1454</v>
      </c>
      <c r="B4" s="7" t="s">
        <v>1221</v>
      </c>
    </row>
    <row r="5" spans="1:2" ht="24.75" customHeight="1">
      <c r="A5" s="8" t="s">
        <v>1429</v>
      </c>
      <c r="B5" s="9">
        <f>B6+B9+B15+B18+B20+B24</f>
        <v>200316</v>
      </c>
    </row>
    <row r="6" spans="1:2" ht="24.75" customHeight="1">
      <c r="A6" s="8" t="s">
        <v>1430</v>
      </c>
      <c r="B6" s="8">
        <f>SUM(B7:B8)</f>
        <v>56121</v>
      </c>
    </row>
    <row r="7" spans="1:2" ht="24.75" customHeight="1">
      <c r="A7" s="8" t="s">
        <v>1431</v>
      </c>
      <c r="B7" s="8">
        <v>56041</v>
      </c>
    </row>
    <row r="8" spans="1:2" ht="24.75" customHeight="1">
      <c r="A8" s="8" t="s">
        <v>1432</v>
      </c>
      <c r="B8" s="8">
        <v>80</v>
      </c>
    </row>
    <row r="9" spans="1:2" ht="24.75" customHeight="1">
      <c r="A9" s="8" t="s">
        <v>1434</v>
      </c>
      <c r="B9" s="8">
        <f>SUM(B10:B14)</f>
        <v>7413</v>
      </c>
    </row>
    <row r="10" spans="1:2" ht="24.75" customHeight="1">
      <c r="A10" s="8" t="s">
        <v>1431</v>
      </c>
      <c r="B10" s="8">
        <v>6657</v>
      </c>
    </row>
    <row r="11" spans="1:2" ht="24.75" customHeight="1">
      <c r="A11" s="8" t="s">
        <v>1433</v>
      </c>
      <c r="B11" s="8">
        <v>4</v>
      </c>
    </row>
    <row r="12" spans="1:2" ht="24.75" customHeight="1">
      <c r="A12" s="8" t="s">
        <v>1432</v>
      </c>
      <c r="B12" s="8">
        <v>25</v>
      </c>
    </row>
    <row r="13" spans="1:2" ht="24.75" customHeight="1">
      <c r="A13" s="8" t="s">
        <v>1443</v>
      </c>
      <c r="B13" s="8">
        <v>300</v>
      </c>
    </row>
    <row r="14" spans="1:2" ht="24.75" customHeight="1">
      <c r="A14" s="8" t="s">
        <v>1442</v>
      </c>
      <c r="B14" s="8">
        <v>427</v>
      </c>
    </row>
    <row r="15" spans="1:2" ht="24.75" customHeight="1">
      <c r="A15" s="8" t="s">
        <v>1459</v>
      </c>
      <c r="B15" s="8">
        <f>SUM(B16:B17)</f>
        <v>56515</v>
      </c>
    </row>
    <row r="16" spans="1:2" ht="24.75" customHeight="1">
      <c r="A16" s="8" t="s">
        <v>1431</v>
      </c>
      <c r="B16" s="8">
        <v>56461</v>
      </c>
    </row>
    <row r="17" spans="1:2" ht="24.75" customHeight="1">
      <c r="A17" s="8" t="s">
        <v>1432</v>
      </c>
      <c r="B17" s="8">
        <v>54</v>
      </c>
    </row>
    <row r="18" spans="1:2" ht="24.75" customHeight="1">
      <c r="A18" s="8" t="s">
        <v>1460</v>
      </c>
      <c r="B18" s="8">
        <f>SUM(B19:B19)</f>
        <v>3570</v>
      </c>
    </row>
    <row r="19" spans="1:2" ht="24.75" customHeight="1">
      <c r="A19" s="8" t="s">
        <v>1431</v>
      </c>
      <c r="B19" s="8">
        <v>3570</v>
      </c>
    </row>
    <row r="20" spans="1:2" ht="24.75" customHeight="1">
      <c r="A20" s="8" t="s">
        <v>1446</v>
      </c>
      <c r="B20" s="8">
        <f>SUM(B21:B23)</f>
        <v>14493</v>
      </c>
    </row>
    <row r="21" spans="1:2" ht="24.75" customHeight="1">
      <c r="A21" s="8" t="s">
        <v>1431</v>
      </c>
      <c r="B21" s="8">
        <v>12444</v>
      </c>
    </row>
    <row r="22" spans="1:2" ht="24.75" customHeight="1">
      <c r="A22" s="8" t="s">
        <v>1433</v>
      </c>
      <c r="B22" s="8">
        <v>150</v>
      </c>
    </row>
    <row r="23" spans="1:2" ht="24.75" customHeight="1">
      <c r="A23" s="8" t="s">
        <v>1442</v>
      </c>
      <c r="B23" s="8">
        <v>1899</v>
      </c>
    </row>
    <row r="24" spans="1:2" ht="24.75" customHeight="1">
      <c r="A24" s="8" t="s">
        <v>1449</v>
      </c>
      <c r="B24" s="8">
        <f>SUM(B25:B25)</f>
        <v>62204</v>
      </c>
    </row>
    <row r="25" spans="1:2" ht="24.75" customHeight="1">
      <c r="A25" s="8" t="s">
        <v>1445</v>
      </c>
      <c r="B25" s="8">
        <v>62204</v>
      </c>
    </row>
    <row r="26" spans="1:2" ht="24.75" customHeight="1">
      <c r="A26" s="8" t="s">
        <v>1450</v>
      </c>
      <c r="B26" s="8">
        <v>204146</v>
      </c>
    </row>
    <row r="27" spans="1:2" ht="30" customHeight="1">
      <c r="A27" s="7" t="s">
        <v>1451</v>
      </c>
      <c r="B27" s="10">
        <f>B5+B26</f>
        <v>404462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14" sqref="E14"/>
    </sheetView>
  </sheetViews>
  <sheetFormatPr defaultColWidth="9.00390625" defaultRowHeight="14.25"/>
  <cols>
    <col min="1" max="1" width="23.625" style="0" customWidth="1"/>
    <col min="2" max="4" width="30.625" style="0" customWidth="1"/>
  </cols>
  <sheetData>
    <row r="1" ht="14.25">
      <c r="A1" s="2" t="s">
        <v>1461</v>
      </c>
    </row>
    <row r="2" spans="1:3" ht="30" customHeight="1">
      <c r="A2" s="3" t="s">
        <v>1462</v>
      </c>
      <c r="B2" s="3"/>
      <c r="C2" s="3"/>
    </row>
    <row r="3" ht="15" customHeight="1">
      <c r="C3" s="1" t="s">
        <v>1463</v>
      </c>
    </row>
    <row r="4" spans="1:3" ht="30" customHeight="1">
      <c r="A4" s="4" t="s">
        <v>1464</v>
      </c>
      <c r="B4" s="4" t="s">
        <v>1465</v>
      </c>
      <c r="C4" s="4" t="s">
        <v>1466</v>
      </c>
    </row>
    <row r="5" spans="1:3" ht="30" customHeight="1">
      <c r="A5" s="4" t="s">
        <v>1467</v>
      </c>
      <c r="B5" s="5">
        <v>276.32</v>
      </c>
      <c r="C5" s="5">
        <v>275.84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19" sqref="B19"/>
    </sheetView>
  </sheetViews>
  <sheetFormatPr defaultColWidth="9.00390625" defaultRowHeight="14.25"/>
  <cols>
    <col min="1" max="4" width="30.625" style="0" customWidth="1"/>
  </cols>
  <sheetData>
    <row r="1" ht="14.25">
      <c r="A1" s="2" t="s">
        <v>1468</v>
      </c>
    </row>
    <row r="2" spans="1:3" ht="30" customHeight="1">
      <c r="A2" s="3" t="s">
        <v>1469</v>
      </c>
      <c r="B2" s="3"/>
      <c r="C2" s="3"/>
    </row>
    <row r="3" s="1" customFormat="1" ht="15" customHeight="1">
      <c r="C3" s="1" t="s">
        <v>1463</v>
      </c>
    </row>
    <row r="4" spans="1:3" ht="30" customHeight="1">
      <c r="A4" s="4" t="s">
        <v>1464</v>
      </c>
      <c r="B4" s="4" t="s">
        <v>1465</v>
      </c>
      <c r="C4" s="4" t="s">
        <v>1466</v>
      </c>
    </row>
    <row r="5" spans="1:3" ht="30" customHeight="1">
      <c r="A5" s="4" t="s">
        <v>1470</v>
      </c>
      <c r="B5" s="4">
        <v>109.6</v>
      </c>
      <c r="C5" s="4">
        <v>109.6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19" sqref="D19"/>
    </sheetView>
  </sheetViews>
  <sheetFormatPr defaultColWidth="9.00390625" defaultRowHeight="14.25"/>
  <cols>
    <col min="1" max="4" width="30.625" style="0" customWidth="1"/>
  </cols>
  <sheetData>
    <row r="1" ht="14.25">
      <c r="A1" s="2" t="s">
        <v>1471</v>
      </c>
    </row>
    <row r="2" spans="1:3" ht="30" customHeight="1">
      <c r="A2" s="3" t="s">
        <v>1472</v>
      </c>
      <c r="B2" s="3"/>
      <c r="C2" s="3"/>
    </row>
    <row r="3" ht="15" customHeight="1">
      <c r="C3" s="1" t="s">
        <v>1463</v>
      </c>
    </row>
    <row r="4" spans="1:3" ht="30" customHeight="1">
      <c r="A4" s="4" t="s">
        <v>1464</v>
      </c>
      <c r="B4" s="4" t="s">
        <v>1465</v>
      </c>
      <c r="C4" s="4" t="s">
        <v>1466</v>
      </c>
    </row>
    <row r="5" spans="1:3" ht="30" customHeight="1">
      <c r="A5" s="4" t="s">
        <v>1470</v>
      </c>
      <c r="B5" s="5">
        <v>63.88</v>
      </c>
      <c r="C5" s="5">
        <v>63.88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22" sqref="C22"/>
    </sheetView>
  </sheetViews>
  <sheetFormatPr defaultColWidth="9.00390625" defaultRowHeight="14.25"/>
  <cols>
    <col min="1" max="4" width="30.625" style="0" customWidth="1"/>
  </cols>
  <sheetData>
    <row r="1" ht="14.25">
      <c r="A1" s="2" t="s">
        <v>1473</v>
      </c>
    </row>
    <row r="2" spans="1:3" ht="30" customHeight="1">
      <c r="A2" s="3" t="s">
        <v>1474</v>
      </c>
      <c r="B2" s="3"/>
      <c r="C2" s="3"/>
    </row>
    <row r="3" s="1" customFormat="1" ht="15" customHeight="1">
      <c r="C3" s="1" t="s">
        <v>1463</v>
      </c>
    </row>
    <row r="4" spans="1:3" ht="30" customHeight="1">
      <c r="A4" s="4" t="s">
        <v>1464</v>
      </c>
      <c r="B4" s="4" t="s">
        <v>1465</v>
      </c>
      <c r="C4" s="4" t="s">
        <v>1466</v>
      </c>
    </row>
    <row r="5" spans="1:3" ht="30" customHeight="1">
      <c r="A5" s="4" t="s">
        <v>1470</v>
      </c>
      <c r="B5" s="4">
        <v>87.34</v>
      </c>
      <c r="C5" s="4">
        <v>87.34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Zeros="0" workbookViewId="0" topLeftCell="A1">
      <pane xSplit="1" ySplit="5" topLeftCell="B6" activePane="bottomRight" state="frozen"/>
      <selection pane="bottomRight" activeCell="B6" sqref="B6"/>
    </sheetView>
  </sheetViews>
  <sheetFormatPr defaultColWidth="8.75390625" defaultRowHeight="14.25"/>
  <cols>
    <col min="1" max="1" width="30.375" style="210" customWidth="1"/>
    <col min="2" max="2" width="31.50390625" style="210" customWidth="1"/>
    <col min="3" max="254" width="8.75390625" style="210" customWidth="1"/>
  </cols>
  <sheetData>
    <row r="1" spans="1:5" s="119" customFormat="1" ht="13.5">
      <c r="A1" s="120" t="s">
        <v>47</v>
      </c>
      <c r="B1" s="121"/>
      <c r="C1" s="121"/>
      <c r="D1" s="189"/>
      <c r="E1" s="121"/>
    </row>
    <row r="2" spans="1:2" ht="27.75" customHeight="1">
      <c r="A2" s="211" t="s">
        <v>48</v>
      </c>
      <c r="B2" s="211"/>
    </row>
    <row r="3" spans="1:2" ht="17.25" customHeight="1">
      <c r="A3" s="212"/>
      <c r="B3" s="212"/>
    </row>
    <row r="4" s="207" customFormat="1" ht="17.25" customHeight="1">
      <c r="B4" s="213" t="s">
        <v>29</v>
      </c>
    </row>
    <row r="5" spans="1:2" s="207" customFormat="1" ht="33" customHeight="1">
      <c r="A5" s="214" t="s">
        <v>49</v>
      </c>
      <c r="B5" s="214" t="s">
        <v>50</v>
      </c>
    </row>
    <row r="6" spans="1:2" s="208" customFormat="1" ht="25.5" customHeight="1">
      <c r="A6" s="215" t="s">
        <v>51</v>
      </c>
      <c r="B6" s="216">
        <v>3624533</v>
      </c>
    </row>
    <row r="7" spans="1:2" s="208" customFormat="1" ht="25.5" customHeight="1">
      <c r="A7" s="217" t="s">
        <v>52</v>
      </c>
      <c r="B7" s="218">
        <f>B8+B9</f>
        <v>22888</v>
      </c>
    </row>
    <row r="8" spans="1:2" s="208" customFormat="1" ht="25.5" customHeight="1">
      <c r="A8" s="217" t="s">
        <v>53</v>
      </c>
      <c r="B8" s="218">
        <v>2827</v>
      </c>
    </row>
    <row r="9" spans="1:2" s="208" customFormat="1" ht="25.5" customHeight="1">
      <c r="A9" s="217" t="s">
        <v>54</v>
      </c>
      <c r="B9" s="218">
        <v>20061</v>
      </c>
    </row>
    <row r="10" spans="1:2" s="208" customFormat="1" ht="25.5" customHeight="1">
      <c r="A10" s="215" t="s">
        <v>55</v>
      </c>
      <c r="B10" s="218"/>
    </row>
    <row r="11" spans="1:2" s="209" customFormat="1" ht="25.5" customHeight="1">
      <c r="A11" s="215" t="s">
        <v>56</v>
      </c>
      <c r="B11" s="218"/>
    </row>
    <row r="12" spans="1:2" s="209" customFormat="1" ht="25.5" customHeight="1">
      <c r="A12" s="218"/>
      <c r="B12" s="218"/>
    </row>
    <row r="13" spans="1:2" s="209" customFormat="1" ht="25.5" customHeight="1">
      <c r="A13" s="218" t="s">
        <v>57</v>
      </c>
      <c r="B13" s="216">
        <f>B6+B7++B10+B11</f>
        <v>3647421</v>
      </c>
    </row>
  </sheetData>
  <sheetProtection/>
  <mergeCells count="1">
    <mergeCell ref="A2:B2"/>
  </mergeCells>
  <printOptions horizontalCentered="1"/>
  <pageMargins left="0.59" right="0.61" top="0.98" bottom="0.7900000000000001" header="0.51" footer="0.61"/>
  <pageSetup horizontalDpi="600" verticalDpi="600" orientation="portrait" paperSize="9"/>
  <headerFooter scaleWithDoc="0"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Zeros="0" workbookViewId="0" topLeftCell="A1">
      <selection activeCell="B11" sqref="B11"/>
    </sheetView>
  </sheetViews>
  <sheetFormatPr defaultColWidth="9.00390625" defaultRowHeight="14.25"/>
  <cols>
    <col min="1" max="1" width="31.625" style="188" customWidth="1"/>
    <col min="2" max="2" width="10.75390625" style="188" customWidth="1"/>
    <col min="3" max="3" width="10.375" style="188" customWidth="1"/>
    <col min="4" max="4" width="9.50390625" style="188" customWidth="1"/>
    <col min="5" max="5" width="10.375" style="188" customWidth="1"/>
    <col min="6" max="16384" width="9.00390625" style="188" customWidth="1"/>
  </cols>
  <sheetData>
    <row r="1" spans="1:5" s="119" customFormat="1" ht="13.5">
      <c r="A1" s="120" t="s">
        <v>58</v>
      </c>
      <c r="B1" s="121"/>
      <c r="C1" s="121"/>
      <c r="D1" s="189"/>
      <c r="E1" s="121"/>
    </row>
    <row r="2" spans="1:5" ht="25.5" customHeight="1">
      <c r="A2" s="99" t="s">
        <v>59</v>
      </c>
      <c r="B2" s="99"/>
      <c r="C2" s="99"/>
      <c r="D2" s="99"/>
      <c r="E2" s="99"/>
    </row>
    <row r="3" spans="1:5" s="164" customFormat="1" ht="19.5" customHeight="1">
      <c r="A3" s="122"/>
      <c r="B3" s="122"/>
      <c r="C3" s="190"/>
      <c r="D3" s="122"/>
      <c r="E3" s="191" t="s">
        <v>29</v>
      </c>
    </row>
    <row r="4" spans="1:5" s="164" customFormat="1" ht="19.5" customHeight="1">
      <c r="A4" s="124" t="s">
        <v>60</v>
      </c>
      <c r="B4" s="192" t="s">
        <v>61</v>
      </c>
      <c r="C4" s="104" t="s">
        <v>62</v>
      </c>
      <c r="D4" s="192" t="s">
        <v>63</v>
      </c>
      <c r="E4" s="192" t="s">
        <v>64</v>
      </c>
    </row>
    <row r="5" spans="1:5" s="164" customFormat="1" ht="27" customHeight="1">
      <c r="A5" s="193"/>
      <c r="B5" s="194"/>
      <c r="C5" s="181"/>
      <c r="D5" s="194"/>
      <c r="E5" s="194"/>
    </row>
    <row r="6" spans="1:5" s="163" customFormat="1" ht="17.25" customHeight="1">
      <c r="A6" s="182" t="s">
        <v>65</v>
      </c>
      <c r="B6" s="195">
        <f>SUM(B7:B22)</f>
        <v>144231</v>
      </c>
      <c r="C6" s="195">
        <f>SUM(C7:C22)</f>
        <v>170117</v>
      </c>
      <c r="D6" s="195">
        <f>SUM(D7:D22)</f>
        <v>25886</v>
      </c>
      <c r="E6" s="196">
        <f>D6/B6*100</f>
        <v>17.947597950509948</v>
      </c>
    </row>
    <row r="7" spans="1:5" s="163" customFormat="1" ht="17.25" customHeight="1">
      <c r="A7" s="182" t="s">
        <v>66</v>
      </c>
      <c r="B7" s="197">
        <f>'[3]表4 '!C7</f>
        <v>20874</v>
      </c>
      <c r="C7" s="197">
        <v>25096</v>
      </c>
      <c r="D7" s="198">
        <f aca="true" t="shared" si="0" ref="D7:D22">C7-B7</f>
        <v>4222</v>
      </c>
      <c r="E7" s="196">
        <f>D7/B7*100</f>
        <v>20.22611861646067</v>
      </c>
    </row>
    <row r="8" spans="1:5" s="163" customFormat="1" ht="17.25" customHeight="1">
      <c r="A8" s="182" t="s">
        <v>67</v>
      </c>
      <c r="B8" s="197">
        <f>'[3]表4 '!C8</f>
        <v>27957</v>
      </c>
      <c r="C8" s="197">
        <v>32456</v>
      </c>
      <c r="D8" s="198">
        <f t="shared" si="0"/>
        <v>4499</v>
      </c>
      <c r="E8" s="196">
        <f>D8/B8*100</f>
        <v>16.09257073362664</v>
      </c>
    </row>
    <row r="9" spans="1:5" s="163" customFormat="1" ht="17.25" customHeight="1">
      <c r="A9" s="182" t="s">
        <v>68</v>
      </c>
      <c r="B9" s="197">
        <f>'[3]表4 '!C9</f>
        <v>730</v>
      </c>
      <c r="C9" s="197">
        <v>0</v>
      </c>
      <c r="D9" s="198">
        <f t="shared" si="0"/>
        <v>-730</v>
      </c>
      <c r="E9" s="196">
        <f>D9/B9*100</f>
        <v>-100</v>
      </c>
    </row>
    <row r="10" spans="1:5" s="163" customFormat="1" ht="17.25" customHeight="1">
      <c r="A10" s="199" t="s">
        <v>69</v>
      </c>
      <c r="B10" s="197">
        <f>'[3]表4 '!C10</f>
        <v>13439</v>
      </c>
      <c r="C10" s="197">
        <v>15320</v>
      </c>
      <c r="D10" s="198">
        <f t="shared" si="0"/>
        <v>1881</v>
      </c>
      <c r="E10" s="196">
        <f>D10/B10*100</f>
        <v>13.996577126274277</v>
      </c>
    </row>
    <row r="11" spans="1:5" s="163" customFormat="1" ht="15.75" customHeight="1">
      <c r="A11" s="199" t="s">
        <v>70</v>
      </c>
      <c r="B11" s="197">
        <f>'[3]表4 '!C11</f>
        <v>0</v>
      </c>
      <c r="C11" s="200"/>
      <c r="D11" s="198">
        <f t="shared" si="0"/>
        <v>0</v>
      </c>
      <c r="E11" s="196"/>
    </row>
    <row r="12" spans="1:5" s="163" customFormat="1" ht="17.25" customHeight="1">
      <c r="A12" s="199" t="s">
        <v>71</v>
      </c>
      <c r="B12" s="197">
        <f>'[3]表4 '!C12</f>
        <v>6659</v>
      </c>
      <c r="C12" s="197">
        <v>7525</v>
      </c>
      <c r="D12" s="198">
        <f t="shared" si="0"/>
        <v>866</v>
      </c>
      <c r="E12" s="196">
        <f aca="true" t="shared" si="1" ref="E12:E26">D12/B12*100</f>
        <v>13.004955699053914</v>
      </c>
    </row>
    <row r="13" spans="1:5" s="163" customFormat="1" ht="17.25" customHeight="1">
      <c r="A13" s="199" t="s">
        <v>72</v>
      </c>
      <c r="B13" s="197">
        <f>'[3]表4 '!C13</f>
        <v>178</v>
      </c>
      <c r="C13" s="197">
        <v>207</v>
      </c>
      <c r="D13" s="198">
        <f t="shared" si="0"/>
        <v>29</v>
      </c>
      <c r="E13" s="196">
        <f t="shared" si="1"/>
        <v>16.292134831460675</v>
      </c>
    </row>
    <row r="14" spans="1:5" s="163" customFormat="1" ht="17.25" customHeight="1">
      <c r="A14" s="199" t="s">
        <v>73</v>
      </c>
      <c r="B14" s="197">
        <f>'[3]表4 '!C14</f>
        <v>17554</v>
      </c>
      <c r="C14" s="197">
        <v>20970</v>
      </c>
      <c r="D14" s="198">
        <f t="shared" si="0"/>
        <v>3416</v>
      </c>
      <c r="E14" s="196">
        <f t="shared" si="1"/>
        <v>19.459952147658655</v>
      </c>
    </row>
    <row r="15" spans="1:5" s="163" customFormat="1" ht="17.25" customHeight="1">
      <c r="A15" s="199" t="s">
        <v>74</v>
      </c>
      <c r="B15" s="197">
        <f>'[3]表4 '!C15</f>
        <v>3647</v>
      </c>
      <c r="C15" s="197">
        <v>4277</v>
      </c>
      <c r="D15" s="198">
        <f t="shared" si="0"/>
        <v>630</v>
      </c>
      <c r="E15" s="196">
        <f t="shared" si="1"/>
        <v>17.274472168905948</v>
      </c>
    </row>
    <row r="16" spans="1:5" s="163" customFormat="1" ht="17.25" customHeight="1">
      <c r="A16" s="199" t="s">
        <v>75</v>
      </c>
      <c r="B16" s="197">
        <f>'[3]表4 '!C16</f>
        <v>2222</v>
      </c>
      <c r="C16" s="197">
        <v>2581</v>
      </c>
      <c r="D16" s="198">
        <f t="shared" si="0"/>
        <v>359</v>
      </c>
      <c r="E16" s="196">
        <f t="shared" si="1"/>
        <v>16.156615661566157</v>
      </c>
    </row>
    <row r="17" spans="1:5" s="163" customFormat="1" ht="17.25" customHeight="1">
      <c r="A17" s="199" t="s">
        <v>76</v>
      </c>
      <c r="B17" s="197">
        <f>'[3]表4 '!C17</f>
        <v>2735</v>
      </c>
      <c r="C17" s="197">
        <v>3177</v>
      </c>
      <c r="D17" s="198">
        <f t="shared" si="0"/>
        <v>442</v>
      </c>
      <c r="E17" s="196">
        <f t="shared" si="1"/>
        <v>16.160877513711153</v>
      </c>
    </row>
    <row r="18" spans="1:5" s="163" customFormat="1" ht="17.25" customHeight="1">
      <c r="A18" s="199" t="s">
        <v>77</v>
      </c>
      <c r="B18" s="197">
        <f>'[3]表4 '!C18</f>
        <v>11262</v>
      </c>
      <c r="C18" s="197">
        <v>13705</v>
      </c>
      <c r="D18" s="198">
        <f t="shared" si="0"/>
        <v>2443</v>
      </c>
      <c r="E18" s="196">
        <f t="shared" si="1"/>
        <v>21.69241697744628</v>
      </c>
    </row>
    <row r="19" spans="1:5" s="163" customFormat="1" ht="17.25" customHeight="1">
      <c r="A19" s="199" t="s">
        <v>78</v>
      </c>
      <c r="B19" s="197">
        <f>'[3]表4 '!C19</f>
        <v>3463</v>
      </c>
      <c r="C19" s="197">
        <v>4022</v>
      </c>
      <c r="D19" s="198">
        <f t="shared" si="0"/>
        <v>559</v>
      </c>
      <c r="E19" s="196">
        <f t="shared" si="1"/>
        <v>16.142073346809124</v>
      </c>
    </row>
    <row r="20" spans="1:5" s="163" customFormat="1" ht="17.25" customHeight="1">
      <c r="A20" s="199" t="s">
        <v>79</v>
      </c>
      <c r="B20" s="197">
        <f>'[3]表4 '!C20</f>
        <v>2469</v>
      </c>
      <c r="C20" s="197">
        <v>3005</v>
      </c>
      <c r="D20" s="198">
        <f t="shared" si="0"/>
        <v>536</v>
      </c>
      <c r="E20" s="196">
        <f t="shared" si="1"/>
        <v>21.709194005670312</v>
      </c>
    </row>
    <row r="21" spans="1:5" s="163" customFormat="1" ht="17.25" customHeight="1">
      <c r="A21" s="199" t="s">
        <v>80</v>
      </c>
      <c r="B21" s="197">
        <f>'[3]表4 '!C21</f>
        <v>30706</v>
      </c>
      <c r="C21" s="197">
        <v>37367</v>
      </c>
      <c r="D21" s="198">
        <f t="shared" si="0"/>
        <v>6661</v>
      </c>
      <c r="E21" s="196">
        <f t="shared" si="1"/>
        <v>21.69282876310819</v>
      </c>
    </row>
    <row r="22" spans="1:5" s="163" customFormat="1" ht="17.25" customHeight="1">
      <c r="A22" s="199" t="s">
        <v>81</v>
      </c>
      <c r="B22" s="197">
        <f>'[3]表4 '!C22</f>
        <v>336</v>
      </c>
      <c r="C22" s="197">
        <v>409</v>
      </c>
      <c r="D22" s="198">
        <f t="shared" si="0"/>
        <v>73</v>
      </c>
      <c r="E22" s="196">
        <f t="shared" si="1"/>
        <v>21.726190476190478</v>
      </c>
    </row>
    <row r="23" spans="1:5" s="163" customFormat="1" ht="17.25" customHeight="1">
      <c r="A23" s="199" t="s">
        <v>82</v>
      </c>
      <c r="B23" s="195">
        <f>SUM(B24:B31)</f>
        <v>112145</v>
      </c>
      <c r="C23" s="198">
        <f>SUM(C24:C31)</f>
        <v>86000</v>
      </c>
      <c r="D23" s="195">
        <f>SUM(D24:D31)</f>
        <v>-26145</v>
      </c>
      <c r="E23" s="196">
        <f t="shared" si="1"/>
        <v>-23.313567256676624</v>
      </c>
    </row>
    <row r="24" spans="1:5" s="163" customFormat="1" ht="17.25" customHeight="1">
      <c r="A24" s="199" t="s">
        <v>83</v>
      </c>
      <c r="B24" s="197">
        <f>'[3]表4 '!C24</f>
        <v>17107</v>
      </c>
      <c r="C24" s="197">
        <v>15000</v>
      </c>
      <c r="D24" s="198">
        <f>C24-B24</f>
        <v>-2107</v>
      </c>
      <c r="E24" s="196">
        <f t="shared" si="1"/>
        <v>-12.316595545683054</v>
      </c>
    </row>
    <row r="25" spans="1:5" s="163" customFormat="1" ht="17.25" customHeight="1">
      <c r="A25" s="199" t="s">
        <v>84</v>
      </c>
      <c r="B25" s="197">
        <f>'[3]表4 '!C25</f>
        <v>19571</v>
      </c>
      <c r="C25" s="197">
        <v>18300</v>
      </c>
      <c r="D25" s="198">
        <f>C25-B25</f>
        <v>-1271</v>
      </c>
      <c r="E25" s="196">
        <f t="shared" si="1"/>
        <v>-6.4943027949517145</v>
      </c>
    </row>
    <row r="26" spans="1:5" s="163" customFormat="1" ht="17.25" customHeight="1">
      <c r="A26" s="199" t="s">
        <v>85</v>
      </c>
      <c r="B26" s="197">
        <f>'[3]表4 '!C26</f>
        <v>18507</v>
      </c>
      <c r="C26" s="197">
        <v>17000</v>
      </c>
      <c r="D26" s="198">
        <f>C26-B26</f>
        <v>-1507</v>
      </c>
      <c r="E26" s="196">
        <f t="shared" si="1"/>
        <v>-8.14286486194413</v>
      </c>
    </row>
    <row r="27" spans="1:5" s="163" customFormat="1" ht="17.25" customHeight="1">
      <c r="A27" s="199" t="s">
        <v>86</v>
      </c>
      <c r="B27" s="197">
        <f>'[3]表4 '!C27</f>
        <v>0</v>
      </c>
      <c r="C27" s="197">
        <v>0</v>
      </c>
      <c r="D27" s="198">
        <f>C27-B27</f>
        <v>0</v>
      </c>
      <c r="E27" s="196"/>
    </row>
    <row r="28" spans="1:5" s="163" customFormat="1" ht="17.25" customHeight="1">
      <c r="A28" s="201" t="s">
        <v>87</v>
      </c>
      <c r="B28" s="197">
        <f>'[3]表4 '!C28</f>
        <v>37210</v>
      </c>
      <c r="C28" s="197">
        <v>13000</v>
      </c>
      <c r="D28" s="198">
        <f>C28-B28</f>
        <v>-24210</v>
      </c>
      <c r="E28" s="196">
        <f>D28/B28*100</f>
        <v>-65.06315506584251</v>
      </c>
    </row>
    <row r="29" spans="1:5" s="163" customFormat="1" ht="17.25" customHeight="1">
      <c r="A29" s="201" t="s">
        <v>88</v>
      </c>
      <c r="B29" s="197">
        <f>'[3]表4 '!C29</f>
        <v>0</v>
      </c>
      <c r="C29" s="197">
        <v>0</v>
      </c>
      <c r="D29" s="198"/>
      <c r="E29" s="196"/>
    </row>
    <row r="30" spans="1:5" s="163" customFormat="1" ht="17.25" customHeight="1">
      <c r="A30" s="201" t="s">
        <v>89</v>
      </c>
      <c r="B30" s="197">
        <f>'[3]表4 '!C30</f>
        <v>9000</v>
      </c>
      <c r="C30" s="197">
        <v>10000</v>
      </c>
      <c r="D30" s="198">
        <f>C30-B30</f>
        <v>1000</v>
      </c>
      <c r="E30" s="196">
        <f aca="true" t="shared" si="2" ref="E30:E47">D30/B30*100</f>
        <v>11.11111111111111</v>
      </c>
    </row>
    <row r="31" spans="1:5" s="163" customFormat="1" ht="17.25" customHeight="1">
      <c r="A31" s="199" t="s">
        <v>90</v>
      </c>
      <c r="B31" s="197">
        <f>'[3]表4 '!C31</f>
        <v>10750</v>
      </c>
      <c r="C31" s="197">
        <v>12700</v>
      </c>
      <c r="D31" s="198">
        <f>C31-B31</f>
        <v>1950</v>
      </c>
      <c r="E31" s="196">
        <f t="shared" si="2"/>
        <v>18.13953488372093</v>
      </c>
    </row>
    <row r="32" spans="1:5" s="163" customFormat="1" ht="17.25" customHeight="1">
      <c r="A32" s="202" t="s">
        <v>91</v>
      </c>
      <c r="B32" s="195">
        <f>B6+B23</f>
        <v>256376</v>
      </c>
      <c r="C32" s="198">
        <f>C6+C23</f>
        <v>256117</v>
      </c>
      <c r="D32" s="195">
        <f>D6+D23</f>
        <v>-259</v>
      </c>
      <c r="E32" s="196">
        <f t="shared" si="2"/>
        <v>-0.10102349673916436</v>
      </c>
    </row>
    <row r="33" spans="1:5" s="163" customFormat="1" ht="17.25" customHeight="1">
      <c r="A33" s="202" t="s">
        <v>92</v>
      </c>
      <c r="B33" s="195">
        <f>SUM(B34:B40)</f>
        <v>26509.23809523809</v>
      </c>
      <c r="C33" s="195">
        <f>SUM(C34:C40)</f>
        <v>30580.571428571428</v>
      </c>
      <c r="D33" s="195">
        <f>SUM(D34:D40)</f>
        <v>4071.3333333333335</v>
      </c>
      <c r="E33" s="196">
        <f t="shared" si="2"/>
        <v>15.358168042048238</v>
      </c>
    </row>
    <row r="34" spans="1:5" s="163" customFormat="1" ht="17.25" customHeight="1">
      <c r="A34" s="203" t="s">
        <v>93</v>
      </c>
      <c r="B34" s="204">
        <f>'[3]表4 '!C34</f>
        <v>16277</v>
      </c>
      <c r="C34" s="204">
        <f>(C7+C8)/0.375*0.125</f>
        <v>19184</v>
      </c>
      <c r="D34" s="198">
        <f aca="true" t="shared" si="3" ref="D34:D40">C34-B34</f>
        <v>2907</v>
      </c>
      <c r="E34" s="196">
        <f t="shared" si="2"/>
        <v>17.85955642931744</v>
      </c>
    </row>
    <row r="35" spans="1:5" s="163" customFormat="1" ht="17.25" customHeight="1">
      <c r="A35" s="203" t="s">
        <v>94</v>
      </c>
      <c r="B35" s="204">
        <f>'[3]表4 '!C35</f>
        <v>243.33333333333334</v>
      </c>
      <c r="C35" s="204">
        <v>0</v>
      </c>
      <c r="D35" s="198">
        <f t="shared" si="3"/>
        <v>-243.33333333333334</v>
      </c>
      <c r="E35" s="196">
        <f t="shared" si="2"/>
        <v>-100</v>
      </c>
    </row>
    <row r="36" spans="1:5" s="163" customFormat="1" ht="17.25" customHeight="1">
      <c r="A36" s="203" t="s">
        <v>95</v>
      </c>
      <c r="B36" s="204">
        <f>'[3]表4 '!C36</f>
        <v>5759.5714285714275</v>
      </c>
      <c r="C36" s="204">
        <f>C10/0.28*0.12</f>
        <v>6565.714285714285</v>
      </c>
      <c r="D36" s="198">
        <f t="shared" si="3"/>
        <v>806.1428571428578</v>
      </c>
      <c r="E36" s="196">
        <f t="shared" si="2"/>
        <v>13.996577126274289</v>
      </c>
    </row>
    <row r="37" spans="1:5" s="163" customFormat="1" ht="17.25" customHeight="1">
      <c r="A37" s="203" t="s">
        <v>96</v>
      </c>
      <c r="B37" s="204">
        <f>'[3]表4 '!C37</f>
        <v>2853.8571428571427</v>
      </c>
      <c r="C37" s="204">
        <f>C12/0.28*0.12</f>
        <v>3224.9999999999995</v>
      </c>
      <c r="D37" s="198">
        <f t="shared" si="3"/>
        <v>371.1428571428569</v>
      </c>
      <c r="E37" s="196">
        <f t="shared" si="2"/>
        <v>13.004955699053905</v>
      </c>
    </row>
    <row r="38" spans="1:5" s="163" customFormat="1" ht="17.25" customHeight="1">
      <c r="A38" s="203" t="s">
        <v>97</v>
      </c>
      <c r="B38" s="204">
        <f>'[3]表4 '!C38</f>
        <v>59.333333333333336</v>
      </c>
      <c r="C38" s="204">
        <f>C13/0.75*0.25</f>
        <v>69</v>
      </c>
      <c r="D38" s="198">
        <f t="shared" si="3"/>
        <v>9.666666666666664</v>
      </c>
      <c r="E38" s="196">
        <f t="shared" si="2"/>
        <v>16.292134831460668</v>
      </c>
    </row>
    <row r="39" spans="1:5" s="163" customFormat="1" ht="17.25" customHeight="1">
      <c r="A39" s="203" t="s">
        <v>98</v>
      </c>
      <c r="B39" s="204">
        <f>'[3]表4 '!C39</f>
        <v>1172.142857142857</v>
      </c>
      <c r="C39" s="204">
        <f>C17/0.7*0.3</f>
        <v>1361.5714285714284</v>
      </c>
      <c r="D39" s="198">
        <f t="shared" si="3"/>
        <v>189.42857142857133</v>
      </c>
      <c r="E39" s="196">
        <f t="shared" si="2"/>
        <v>16.160877513711146</v>
      </c>
    </row>
    <row r="40" spans="1:5" s="163" customFormat="1" ht="17.25" customHeight="1">
      <c r="A40" s="203" t="s">
        <v>99</v>
      </c>
      <c r="B40" s="204">
        <f>'[3]表4 '!C40</f>
        <v>144</v>
      </c>
      <c r="C40" s="204">
        <f>C22/0.7*0.3</f>
        <v>175.2857142857143</v>
      </c>
      <c r="D40" s="198">
        <f t="shared" si="3"/>
        <v>31.285714285714306</v>
      </c>
      <c r="E40" s="196">
        <f t="shared" si="2"/>
        <v>21.726190476190492</v>
      </c>
    </row>
    <row r="41" spans="1:5" s="163" customFormat="1" ht="17.25" customHeight="1">
      <c r="A41" s="202" t="s">
        <v>100</v>
      </c>
      <c r="B41" s="195">
        <f>SUM(B42:B46)</f>
        <v>182899.47619047618</v>
      </c>
      <c r="C41" s="195">
        <f>SUM(C42:C46)</f>
        <v>211692.57142857142</v>
      </c>
      <c r="D41" s="195">
        <f>SUM(D42:D46)</f>
        <v>28793.09523809524</v>
      </c>
      <c r="E41" s="196">
        <f t="shared" si="2"/>
        <v>15.742579387219994</v>
      </c>
    </row>
    <row r="42" spans="1:5" s="163" customFormat="1" ht="17.25" customHeight="1">
      <c r="A42" s="203" t="s">
        <v>101</v>
      </c>
      <c r="B42" s="204">
        <f>'[3]表4 '!C42</f>
        <v>65108</v>
      </c>
      <c r="C42" s="204">
        <f>(C7+C8)/0.375*0.5</f>
        <v>76736</v>
      </c>
      <c r="D42" s="198">
        <f>C42-B42</f>
        <v>11628</v>
      </c>
      <c r="E42" s="196">
        <f t="shared" si="2"/>
        <v>17.85955642931744</v>
      </c>
    </row>
    <row r="43" spans="1:5" s="163" customFormat="1" ht="17.25" customHeight="1">
      <c r="A43" s="203" t="s">
        <v>102</v>
      </c>
      <c r="B43" s="204">
        <f>'[3]表4 '!C43</f>
        <v>73751</v>
      </c>
      <c r="C43" s="198">
        <v>86003</v>
      </c>
      <c r="D43" s="198">
        <f>C43-B43</f>
        <v>12252</v>
      </c>
      <c r="E43" s="196">
        <f t="shared" si="2"/>
        <v>16.61265609957831</v>
      </c>
    </row>
    <row r="44" spans="1:5" s="163" customFormat="1" ht="17.25" customHeight="1">
      <c r="A44" s="205" t="s">
        <v>103</v>
      </c>
      <c r="B44" s="204">
        <f>'[3]表4 '!C44</f>
        <v>28797.857142857138</v>
      </c>
      <c r="C44" s="204">
        <f>C10/0.28*0.6</f>
        <v>32828.57142857143</v>
      </c>
      <c r="D44" s="198">
        <f>C44-B44</f>
        <v>4030.71428571429</v>
      </c>
      <c r="E44" s="196">
        <f t="shared" si="2"/>
        <v>13.996577126274293</v>
      </c>
    </row>
    <row r="45" spans="1:5" s="163" customFormat="1" ht="17.25" customHeight="1">
      <c r="A45" s="205" t="s">
        <v>104</v>
      </c>
      <c r="B45" s="204">
        <f>'[3]表4 '!C45</f>
        <v>14269.285714285712</v>
      </c>
      <c r="C45" s="204">
        <f>C12/0.28*0.6</f>
        <v>16124.999999999996</v>
      </c>
      <c r="D45" s="198">
        <f>C45-B45</f>
        <v>1855.7142857142844</v>
      </c>
      <c r="E45" s="196">
        <f t="shared" si="2"/>
        <v>13.004955699053905</v>
      </c>
    </row>
    <row r="46" spans="1:5" s="163" customFormat="1" ht="17.25" customHeight="1">
      <c r="A46" s="205" t="s">
        <v>105</v>
      </c>
      <c r="B46" s="204">
        <f>'[3]表4 '!C46</f>
        <v>973.3333333333334</v>
      </c>
      <c r="C46" s="204">
        <v>0</v>
      </c>
      <c r="D46" s="198">
        <f>C46-B46</f>
        <v>-973.3333333333334</v>
      </c>
      <c r="E46" s="196">
        <f t="shared" si="2"/>
        <v>-100</v>
      </c>
    </row>
    <row r="47" spans="1:5" ht="14.25">
      <c r="A47" s="206" t="s">
        <v>106</v>
      </c>
      <c r="B47" s="195">
        <f>B32+B33+B41</f>
        <v>465784.7142857143</v>
      </c>
      <c r="C47" s="198">
        <f>C33+C41+C32</f>
        <v>498390.14285714284</v>
      </c>
      <c r="D47" s="198">
        <f>D33+D32+D41</f>
        <v>32605.428571428572</v>
      </c>
      <c r="E47" s="196">
        <f t="shared" si="2"/>
        <v>7.000107039027534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87" right="0.75" top="0.47" bottom="0.47" header="0.23999999999999996" footer="0.18"/>
  <pageSetup horizontalDpi="600" verticalDpi="600" orientation="portrait" paperSize="9" scale="90"/>
  <headerFooter scaleWithDoc="0" alignWithMargins="0">
    <oddFooter xml:space="preserve">&amp;L &amp;C 9
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T28"/>
  <sheetViews>
    <sheetView showGridLines="0" workbookViewId="0" topLeftCell="A1">
      <selection activeCell="B10" sqref="B10"/>
    </sheetView>
  </sheetViews>
  <sheetFormatPr defaultColWidth="9.00390625" defaultRowHeight="14.25"/>
  <cols>
    <col min="1" max="1" width="27.875" style="164" customWidth="1"/>
    <col min="2" max="2" width="12.375" style="164" customWidth="1"/>
    <col min="3" max="3" width="11.875" style="164" customWidth="1"/>
    <col min="4" max="4" width="11.25390625" style="164" customWidth="1"/>
    <col min="5" max="5" width="11.125" style="164" customWidth="1"/>
    <col min="6" max="16384" width="9.00390625" style="164" customWidth="1"/>
  </cols>
  <sheetData>
    <row r="1" spans="1:5" s="149" customFormat="1" ht="18" customHeight="1">
      <c r="A1" s="120" t="s">
        <v>107</v>
      </c>
      <c r="B1" s="171"/>
      <c r="C1" s="171"/>
      <c r="D1" s="172"/>
      <c r="E1" s="171"/>
    </row>
    <row r="2" spans="1:228" ht="27.75" customHeight="1">
      <c r="A2" s="173" t="s">
        <v>108</v>
      </c>
      <c r="B2" s="174"/>
      <c r="C2" s="174"/>
      <c r="D2" s="174"/>
      <c r="E2" s="174"/>
      <c r="F2" s="173"/>
      <c r="G2" s="174"/>
      <c r="H2" s="173"/>
      <c r="I2" s="174"/>
      <c r="J2" s="174"/>
      <c r="K2" s="174"/>
      <c r="L2" s="174"/>
      <c r="M2" s="174"/>
      <c r="N2" s="174"/>
      <c r="O2" s="173"/>
      <c r="P2" s="174"/>
      <c r="Q2" s="174"/>
      <c r="R2" s="174"/>
      <c r="S2" s="174"/>
      <c r="T2" s="174"/>
      <c r="U2" s="174"/>
      <c r="V2" s="173"/>
      <c r="W2" s="174"/>
      <c r="X2" s="174"/>
      <c r="Y2" s="174"/>
      <c r="Z2" s="174"/>
      <c r="AA2" s="174"/>
      <c r="AB2" s="174"/>
      <c r="AC2" s="173"/>
      <c r="AD2" s="174"/>
      <c r="AE2" s="174"/>
      <c r="AF2" s="174"/>
      <c r="AG2" s="174"/>
      <c r="AH2" s="174"/>
      <c r="AI2" s="174"/>
      <c r="AJ2" s="173"/>
      <c r="AK2" s="174"/>
      <c r="AL2" s="174"/>
      <c r="AM2" s="174"/>
      <c r="AN2" s="174"/>
      <c r="AO2" s="174"/>
      <c r="AP2" s="174"/>
      <c r="AQ2" s="173"/>
      <c r="AR2" s="174"/>
      <c r="AS2" s="174"/>
      <c r="AT2" s="174"/>
      <c r="AU2" s="174"/>
      <c r="AV2" s="174"/>
      <c r="AW2" s="174"/>
      <c r="AX2" s="173"/>
      <c r="AY2" s="174"/>
      <c r="AZ2" s="174"/>
      <c r="BA2" s="174"/>
      <c r="BB2" s="174"/>
      <c r="BC2" s="174"/>
      <c r="BD2" s="174"/>
      <c r="BE2" s="173"/>
      <c r="BF2" s="174"/>
      <c r="BG2" s="174"/>
      <c r="BH2" s="174"/>
      <c r="BI2" s="174"/>
      <c r="BJ2" s="174"/>
      <c r="BK2" s="174"/>
      <c r="BL2" s="173"/>
      <c r="BM2" s="174"/>
      <c r="BN2" s="174"/>
      <c r="BO2" s="174"/>
      <c r="BP2" s="174"/>
      <c r="BQ2" s="174"/>
      <c r="BR2" s="174"/>
      <c r="BS2" s="173"/>
      <c r="BT2" s="174"/>
      <c r="BU2" s="174"/>
      <c r="BV2" s="174"/>
      <c r="BW2" s="174"/>
      <c r="BX2" s="174"/>
      <c r="BY2" s="174"/>
      <c r="BZ2" s="173"/>
      <c r="CA2" s="174"/>
      <c r="CB2" s="174"/>
      <c r="CC2" s="174"/>
      <c r="CD2" s="174"/>
      <c r="CE2" s="174"/>
      <c r="CF2" s="174"/>
      <c r="CG2" s="173"/>
      <c r="CH2" s="174"/>
      <c r="CI2" s="174"/>
      <c r="CJ2" s="174"/>
      <c r="CK2" s="174"/>
      <c r="CL2" s="174"/>
      <c r="CM2" s="174"/>
      <c r="CN2" s="173"/>
      <c r="CO2" s="174"/>
      <c r="CP2" s="174"/>
      <c r="CQ2" s="174"/>
      <c r="CR2" s="174"/>
      <c r="CS2" s="174"/>
      <c r="CT2" s="174"/>
      <c r="CU2" s="173"/>
      <c r="CV2" s="174"/>
      <c r="CW2" s="174"/>
      <c r="CX2" s="174"/>
      <c r="CY2" s="174"/>
      <c r="CZ2" s="174"/>
      <c r="DA2" s="174"/>
      <c r="DB2" s="173"/>
      <c r="DC2" s="174"/>
      <c r="DD2" s="174"/>
      <c r="DE2" s="174"/>
      <c r="DF2" s="174"/>
      <c r="DG2" s="174"/>
      <c r="DH2" s="174"/>
      <c r="DI2" s="173"/>
      <c r="DJ2" s="174"/>
      <c r="DK2" s="174"/>
      <c r="DL2" s="174"/>
      <c r="DM2" s="174"/>
      <c r="DN2" s="174"/>
      <c r="DO2" s="174"/>
      <c r="DP2" s="173"/>
      <c r="DQ2" s="174"/>
      <c r="DR2" s="174"/>
      <c r="DS2" s="174"/>
      <c r="DT2" s="174"/>
      <c r="DU2" s="174"/>
      <c r="DV2" s="174"/>
      <c r="DW2" s="173"/>
      <c r="DX2" s="174"/>
      <c r="DY2" s="174"/>
      <c r="DZ2" s="174"/>
      <c r="EA2" s="174"/>
      <c r="EB2" s="174"/>
      <c r="EC2" s="174"/>
      <c r="ED2" s="173"/>
      <c r="EE2" s="174"/>
      <c r="EF2" s="174"/>
      <c r="EG2" s="174"/>
      <c r="EH2" s="174"/>
      <c r="EI2" s="174"/>
      <c r="EJ2" s="174"/>
      <c r="EK2" s="173"/>
      <c r="EL2" s="174"/>
      <c r="EM2" s="174"/>
      <c r="EN2" s="174"/>
      <c r="EO2" s="174"/>
      <c r="EP2" s="174"/>
      <c r="EQ2" s="174"/>
      <c r="ER2" s="173"/>
      <c r="ES2" s="174"/>
      <c r="ET2" s="174"/>
      <c r="EU2" s="174"/>
      <c r="EV2" s="174"/>
      <c r="EW2" s="174"/>
      <c r="EX2" s="174"/>
      <c r="EY2" s="173"/>
      <c r="EZ2" s="174"/>
      <c r="FA2" s="174"/>
      <c r="FB2" s="174"/>
      <c r="FC2" s="174"/>
      <c r="FD2" s="174"/>
      <c r="FE2" s="174"/>
      <c r="FF2" s="173"/>
      <c r="FG2" s="174"/>
      <c r="FH2" s="174"/>
      <c r="FI2" s="174"/>
      <c r="FJ2" s="174"/>
      <c r="FK2" s="174"/>
      <c r="FL2" s="174"/>
      <c r="FM2" s="173"/>
      <c r="FN2" s="174"/>
      <c r="FO2" s="174"/>
      <c r="FP2" s="174"/>
      <c r="FQ2" s="174"/>
      <c r="FR2" s="174"/>
      <c r="FS2" s="174"/>
      <c r="FT2" s="173"/>
      <c r="FU2" s="174"/>
      <c r="FV2" s="174"/>
      <c r="FW2" s="174"/>
      <c r="FX2" s="174"/>
      <c r="FY2" s="174"/>
      <c r="FZ2" s="174"/>
      <c r="GA2" s="173"/>
      <c r="GB2" s="174"/>
      <c r="GC2" s="174"/>
      <c r="GD2" s="174"/>
      <c r="GE2" s="174"/>
      <c r="GF2" s="174"/>
      <c r="GG2" s="174"/>
      <c r="GH2" s="173"/>
      <c r="GI2" s="174"/>
      <c r="GJ2" s="174"/>
      <c r="GK2" s="174"/>
      <c r="GL2" s="174"/>
      <c r="GM2" s="174"/>
      <c r="GN2" s="174"/>
      <c r="GO2" s="173"/>
      <c r="GP2" s="174"/>
      <c r="GQ2" s="174"/>
      <c r="GR2" s="174"/>
      <c r="GS2" s="174"/>
      <c r="GT2" s="174"/>
      <c r="GU2" s="174"/>
      <c r="GV2" s="173"/>
      <c r="GW2" s="174"/>
      <c r="GX2" s="174"/>
      <c r="GY2" s="174"/>
      <c r="GZ2" s="174"/>
      <c r="HA2" s="174"/>
      <c r="HB2" s="174"/>
      <c r="HC2" s="173"/>
      <c r="HD2" s="174"/>
      <c r="HE2" s="174"/>
      <c r="HF2" s="174"/>
      <c r="HG2" s="174"/>
      <c r="HH2" s="174"/>
      <c r="HI2" s="174"/>
      <c r="HJ2" s="173"/>
      <c r="HK2" s="174"/>
      <c r="HL2" s="174"/>
      <c r="HM2" s="174"/>
      <c r="HN2" s="174"/>
      <c r="HO2" s="174"/>
      <c r="HP2" s="174"/>
      <c r="HQ2" s="173"/>
      <c r="HR2" s="174"/>
      <c r="HS2" s="174"/>
      <c r="HT2" s="174"/>
    </row>
    <row r="3" spans="2:5" ht="26.25" customHeight="1">
      <c r="B3" s="175"/>
      <c r="C3" s="175"/>
      <c r="D3" s="175"/>
      <c r="E3" s="176" t="s">
        <v>29</v>
      </c>
    </row>
    <row r="4" spans="1:5" ht="24.75" customHeight="1">
      <c r="A4" s="177" t="s">
        <v>109</v>
      </c>
      <c r="B4" s="178" t="s">
        <v>110</v>
      </c>
      <c r="C4" s="178" t="s">
        <v>62</v>
      </c>
      <c r="D4" s="178" t="s">
        <v>63</v>
      </c>
      <c r="E4" s="104" t="s">
        <v>111</v>
      </c>
    </row>
    <row r="5" spans="1:5" ht="15" customHeight="1">
      <c r="A5" s="179"/>
      <c r="B5" s="180"/>
      <c r="C5" s="180"/>
      <c r="D5" s="180"/>
      <c r="E5" s="181"/>
    </row>
    <row r="6" spans="1:5" s="163" customFormat="1" ht="24.75" customHeight="1">
      <c r="A6" s="182" t="s">
        <v>112</v>
      </c>
      <c r="B6" s="183">
        <v>52698.3</v>
      </c>
      <c r="C6" s="183">
        <f>B6*1.05</f>
        <v>55333.215000000004</v>
      </c>
      <c r="D6" s="184">
        <f aca="true" t="shared" si="0" ref="D6:D27">C6-B6</f>
        <v>2634.915000000001</v>
      </c>
      <c r="E6" s="185">
        <f aca="true" t="shared" si="1" ref="E6:E27">D6/B6*100</f>
        <v>5.000000000000002</v>
      </c>
    </row>
    <row r="7" spans="1:5" s="163" customFormat="1" ht="24.75" customHeight="1">
      <c r="A7" s="182" t="s">
        <v>113</v>
      </c>
      <c r="B7" s="183">
        <v>6216.1</v>
      </c>
      <c r="C7" s="183">
        <f>B7*0.8</f>
        <v>4972.880000000001</v>
      </c>
      <c r="D7" s="184">
        <f t="shared" si="0"/>
        <v>-1243.2199999999993</v>
      </c>
      <c r="E7" s="185">
        <f t="shared" si="1"/>
        <v>-19.999999999999986</v>
      </c>
    </row>
    <row r="8" spans="1:5" s="163" customFormat="1" ht="24.75" customHeight="1">
      <c r="A8" s="182" t="s">
        <v>114</v>
      </c>
      <c r="B8" s="183">
        <v>59278</v>
      </c>
      <c r="C8" s="183">
        <f>B8*1.08</f>
        <v>64020.240000000005</v>
      </c>
      <c r="D8" s="184">
        <f t="shared" si="0"/>
        <v>4742.240000000005</v>
      </c>
      <c r="E8" s="185">
        <f t="shared" si="1"/>
        <v>8.000000000000009</v>
      </c>
    </row>
    <row r="9" spans="1:5" s="163" customFormat="1" ht="24.75" customHeight="1">
      <c r="A9" s="182" t="s">
        <v>115</v>
      </c>
      <c r="B9" s="183">
        <v>71978.5</v>
      </c>
      <c r="C9" s="183">
        <f>B9*1.05</f>
        <v>75577.425</v>
      </c>
      <c r="D9" s="184">
        <f t="shared" si="0"/>
        <v>3598.925000000003</v>
      </c>
      <c r="E9" s="185">
        <f t="shared" si="1"/>
        <v>5.0000000000000036</v>
      </c>
    </row>
    <row r="10" spans="1:5" s="163" customFormat="1" ht="24.75" customHeight="1">
      <c r="A10" s="182" t="s">
        <v>116</v>
      </c>
      <c r="B10" s="183">
        <v>3408.6</v>
      </c>
      <c r="C10" s="183">
        <f>B10*1.02</f>
        <v>3476.772</v>
      </c>
      <c r="D10" s="184">
        <f t="shared" si="0"/>
        <v>68.17200000000003</v>
      </c>
      <c r="E10" s="185">
        <f t="shared" si="1"/>
        <v>2.000000000000001</v>
      </c>
    </row>
    <row r="11" spans="1:5" s="163" customFormat="1" ht="24.75" customHeight="1">
      <c r="A11" s="182" t="s">
        <v>117</v>
      </c>
      <c r="B11" s="183">
        <v>12257.849999999999</v>
      </c>
      <c r="C11" s="183">
        <f>B11*1.02</f>
        <v>12503.007</v>
      </c>
      <c r="D11" s="184">
        <f t="shared" si="0"/>
        <v>245.15700000000106</v>
      </c>
      <c r="E11" s="185">
        <f t="shared" si="1"/>
        <v>2.000000000000009</v>
      </c>
    </row>
    <row r="12" spans="1:5" s="163" customFormat="1" ht="24.75" customHeight="1">
      <c r="A12" s="182" t="s">
        <v>118</v>
      </c>
      <c r="B12" s="183">
        <f>192544.9-3195</f>
        <v>189349.9</v>
      </c>
      <c r="C12" s="183">
        <v>191453</v>
      </c>
      <c r="D12" s="184">
        <f t="shared" si="0"/>
        <v>2103.100000000006</v>
      </c>
      <c r="E12" s="185">
        <f t="shared" si="1"/>
        <v>1.1106950677027059</v>
      </c>
    </row>
    <row r="13" spans="1:5" s="163" customFormat="1" ht="24.75" customHeight="1">
      <c r="A13" s="182" t="s">
        <v>119</v>
      </c>
      <c r="B13" s="183">
        <f>28361.88+3195</f>
        <v>31556.88</v>
      </c>
      <c r="C13" s="183">
        <f>B13*0.94</f>
        <v>29663.4672</v>
      </c>
      <c r="D13" s="184">
        <f t="shared" si="0"/>
        <v>-1893.4128000000019</v>
      </c>
      <c r="E13" s="185">
        <f t="shared" si="1"/>
        <v>-6.000000000000006</v>
      </c>
    </row>
    <row r="14" spans="1:5" s="163" customFormat="1" ht="24.75" customHeight="1">
      <c r="A14" s="182" t="s">
        <v>120</v>
      </c>
      <c r="B14" s="183">
        <v>12488.3</v>
      </c>
      <c r="C14" s="183">
        <f>B14*0.8</f>
        <v>9990.64</v>
      </c>
      <c r="D14" s="184">
        <f t="shared" si="0"/>
        <v>-2497.66</v>
      </c>
      <c r="E14" s="185">
        <f t="shared" si="1"/>
        <v>-20</v>
      </c>
    </row>
    <row r="15" spans="1:5" s="163" customFormat="1" ht="24.75" customHeight="1">
      <c r="A15" s="182" t="s">
        <v>121</v>
      </c>
      <c r="B15" s="183">
        <v>35512.96000000001</v>
      </c>
      <c r="C15" s="183">
        <f>B15*1.05</f>
        <v>37288.60800000001</v>
      </c>
      <c r="D15" s="184">
        <f t="shared" si="0"/>
        <v>1775.648000000001</v>
      </c>
      <c r="E15" s="185">
        <f t="shared" si="1"/>
        <v>5.000000000000003</v>
      </c>
    </row>
    <row r="16" spans="1:5" s="163" customFormat="1" ht="24.75" customHeight="1">
      <c r="A16" s="182" t="s">
        <v>122</v>
      </c>
      <c r="B16" s="183">
        <v>34357.4</v>
      </c>
      <c r="C16" s="183">
        <f>B16*1.05</f>
        <v>36075.270000000004</v>
      </c>
      <c r="D16" s="184">
        <f t="shared" si="0"/>
        <v>1717.8700000000026</v>
      </c>
      <c r="E16" s="185">
        <f t="shared" si="1"/>
        <v>5.000000000000007</v>
      </c>
    </row>
    <row r="17" spans="1:5" s="163" customFormat="1" ht="24.75" customHeight="1">
      <c r="A17" s="182" t="s">
        <v>123</v>
      </c>
      <c r="B17" s="183">
        <v>41341.35</v>
      </c>
      <c r="C17" s="183">
        <f>B17*0.85</f>
        <v>35140.1475</v>
      </c>
      <c r="D17" s="184">
        <f t="shared" si="0"/>
        <v>-6201.202499999999</v>
      </c>
      <c r="E17" s="185">
        <f t="shared" si="1"/>
        <v>-15</v>
      </c>
    </row>
    <row r="18" spans="1:5" s="163" customFormat="1" ht="24.75" customHeight="1">
      <c r="A18" s="182" t="s">
        <v>124</v>
      </c>
      <c r="B18" s="183">
        <v>10949.15</v>
      </c>
      <c r="C18" s="183">
        <f>B18*1.05</f>
        <v>11496.6075</v>
      </c>
      <c r="D18" s="184">
        <f t="shared" si="0"/>
        <v>547.4575000000004</v>
      </c>
      <c r="E18" s="185">
        <f t="shared" si="1"/>
        <v>5.000000000000004</v>
      </c>
    </row>
    <row r="19" spans="1:5" s="163" customFormat="1" ht="24.75" customHeight="1">
      <c r="A19" s="182" t="s">
        <v>125</v>
      </c>
      <c r="B19" s="183">
        <v>5974</v>
      </c>
      <c r="C19" s="183">
        <f>B19*0.8</f>
        <v>4779.2</v>
      </c>
      <c r="D19" s="184">
        <f t="shared" si="0"/>
        <v>-1194.8000000000002</v>
      </c>
      <c r="E19" s="185">
        <f t="shared" si="1"/>
        <v>-20.000000000000004</v>
      </c>
    </row>
    <row r="20" spans="1:5" s="163" customFormat="1" ht="24.75" customHeight="1">
      <c r="A20" s="182" t="s">
        <v>126</v>
      </c>
      <c r="B20" s="183">
        <v>113.12</v>
      </c>
      <c r="C20" s="183">
        <f>B20*1.02</f>
        <v>115.3824</v>
      </c>
      <c r="D20" s="184">
        <f t="shared" si="0"/>
        <v>2.2623999999999995</v>
      </c>
      <c r="E20" s="185">
        <f t="shared" si="1"/>
        <v>1.9999999999999993</v>
      </c>
    </row>
    <row r="21" spans="1:5" s="163" customFormat="1" ht="24.75" customHeight="1">
      <c r="A21" s="182" t="s">
        <v>127</v>
      </c>
      <c r="B21" s="183">
        <v>8453.5</v>
      </c>
      <c r="C21" s="183">
        <f>B21*1.02</f>
        <v>8622.57</v>
      </c>
      <c r="D21" s="184">
        <f t="shared" si="0"/>
        <v>169.0699999999997</v>
      </c>
      <c r="E21" s="185">
        <f t="shared" si="1"/>
        <v>1.9999999999999967</v>
      </c>
    </row>
    <row r="22" spans="1:5" s="163" customFormat="1" ht="24.75" customHeight="1">
      <c r="A22" s="182" t="s">
        <v>128</v>
      </c>
      <c r="B22" s="183">
        <v>10214.6</v>
      </c>
      <c r="C22" s="183">
        <f>B22*1.05</f>
        <v>10725.33</v>
      </c>
      <c r="D22" s="184">
        <f t="shared" si="0"/>
        <v>510.72999999999956</v>
      </c>
      <c r="E22" s="185">
        <f t="shared" si="1"/>
        <v>4.999999999999996</v>
      </c>
    </row>
    <row r="23" spans="1:5" s="163" customFormat="1" ht="24.75" customHeight="1">
      <c r="A23" s="182" t="s">
        <v>129</v>
      </c>
      <c r="B23" s="183">
        <v>3457.65</v>
      </c>
      <c r="C23" s="183">
        <f>B23*0.8</f>
        <v>2766.1200000000003</v>
      </c>
      <c r="D23" s="184">
        <f t="shared" si="0"/>
        <v>-691.5299999999997</v>
      </c>
      <c r="E23" s="185">
        <f t="shared" si="1"/>
        <v>-19.999999999999993</v>
      </c>
    </row>
    <row r="24" spans="1:5" s="163" customFormat="1" ht="24.75" customHeight="1">
      <c r="A24" s="182" t="s">
        <v>130</v>
      </c>
      <c r="B24" s="183">
        <v>12000</v>
      </c>
      <c r="C24" s="183">
        <v>12000</v>
      </c>
      <c r="D24" s="184">
        <f t="shared" si="0"/>
        <v>0</v>
      </c>
      <c r="E24" s="185">
        <f t="shared" si="1"/>
        <v>0</v>
      </c>
    </row>
    <row r="25" spans="1:5" s="163" customFormat="1" ht="24.75" customHeight="1">
      <c r="A25" s="182" t="s">
        <v>131</v>
      </c>
      <c r="B25" s="183">
        <v>1750.8</v>
      </c>
      <c r="C25" s="183">
        <f>B25*1.05</f>
        <v>1838.34</v>
      </c>
      <c r="D25" s="184">
        <f t="shared" si="0"/>
        <v>87.53999999999996</v>
      </c>
      <c r="E25" s="185">
        <f t="shared" si="1"/>
        <v>4.999999999999998</v>
      </c>
    </row>
    <row r="26" spans="1:5" s="163" customFormat="1" ht="24.75" customHeight="1">
      <c r="A26" s="182" t="s">
        <v>132</v>
      </c>
      <c r="B26" s="183">
        <v>19811</v>
      </c>
      <c r="C26" s="183">
        <f>B26*0.3</f>
        <v>5943.3</v>
      </c>
      <c r="D26" s="184">
        <f t="shared" si="0"/>
        <v>-13867.7</v>
      </c>
      <c r="E26" s="185">
        <f t="shared" si="1"/>
        <v>-70</v>
      </c>
    </row>
    <row r="27" spans="1:5" s="163" customFormat="1" ht="24.75" customHeight="1">
      <c r="A27" s="186" t="s">
        <v>133</v>
      </c>
      <c r="B27" s="183">
        <f>SUM(B6:B26)</f>
        <v>623167.9600000001</v>
      </c>
      <c r="C27" s="183">
        <f>SUM(C6:C26)</f>
        <v>613781.5216</v>
      </c>
      <c r="D27" s="184">
        <f t="shared" si="0"/>
        <v>-9386.438400000101</v>
      </c>
      <c r="E27" s="185">
        <f t="shared" si="1"/>
        <v>-1.5062453467601413</v>
      </c>
    </row>
    <row r="28" spans="1:5" s="163" customFormat="1" ht="33" customHeight="1">
      <c r="A28" s="187"/>
      <c r="B28" s="187"/>
      <c r="C28" s="187"/>
      <c r="D28" s="187"/>
      <c r="E28" s="187"/>
    </row>
  </sheetData>
  <sheetProtection/>
  <mergeCells count="38">
    <mergeCell ref="A2:E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  <mergeCell ref="CN2:CT2"/>
    <mergeCell ref="CU2:DA2"/>
    <mergeCell ref="DB2:DH2"/>
    <mergeCell ref="DI2:DO2"/>
    <mergeCell ref="DP2:DV2"/>
    <mergeCell ref="DW2:EC2"/>
    <mergeCell ref="ED2:EJ2"/>
    <mergeCell ref="EK2:EQ2"/>
    <mergeCell ref="ER2:EX2"/>
    <mergeCell ref="EY2:FE2"/>
    <mergeCell ref="FF2:FL2"/>
    <mergeCell ref="FM2:FS2"/>
    <mergeCell ref="FT2:FZ2"/>
    <mergeCell ref="GA2:GG2"/>
    <mergeCell ref="GH2:GN2"/>
    <mergeCell ref="GO2:GU2"/>
    <mergeCell ref="GV2:HB2"/>
    <mergeCell ref="HC2:HI2"/>
    <mergeCell ref="HJ2:HP2"/>
    <mergeCell ref="HQ2:HT2"/>
    <mergeCell ref="A4:A5"/>
    <mergeCell ref="B4:B5"/>
    <mergeCell ref="C4:C5"/>
    <mergeCell ref="D4:D5"/>
    <mergeCell ref="E4:E5"/>
  </mergeCells>
  <printOptions horizontalCentered="1"/>
  <pageMargins left="0.61" right="0.58" top="0.45" bottom="0.4799999999999999" header="0.78" footer="0.7900000000000001"/>
  <pageSetup horizontalDpi="300" verticalDpi="300" orientation="portrait" paperSize="9"/>
  <headerFooter scaleWithDoc="0"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384"/>
  <sheetViews>
    <sheetView showGridLines="0" workbookViewId="0" topLeftCell="A1">
      <pane xSplit="2" ySplit="5" topLeftCell="C1295" activePane="bottomRight" state="frozen"/>
      <selection pane="bottomRight" activeCell="B1300" sqref="B1300"/>
    </sheetView>
  </sheetViews>
  <sheetFormatPr defaultColWidth="9.00390625" defaultRowHeight="14.25"/>
  <cols>
    <col min="1" max="1" width="52.625" style="164" customWidth="1"/>
    <col min="2" max="2" width="20.875" style="164" customWidth="1"/>
    <col min="3" max="16384" width="9.00390625" style="164" customWidth="1"/>
  </cols>
  <sheetData>
    <row r="1" s="149" customFormat="1" ht="18" customHeight="1">
      <c r="A1" s="120" t="s">
        <v>134</v>
      </c>
    </row>
    <row r="2" spans="1:2" ht="27.75" customHeight="1">
      <c r="A2" s="165" t="s">
        <v>135</v>
      </c>
      <c r="B2" s="165"/>
    </row>
    <row r="3" ht="18" customHeight="1">
      <c r="B3" s="166" t="s">
        <v>29</v>
      </c>
    </row>
    <row r="4" spans="1:2" ht="20.25" customHeight="1">
      <c r="A4" s="167" t="s">
        <v>109</v>
      </c>
      <c r="B4" s="168" t="s">
        <v>136</v>
      </c>
    </row>
    <row r="5" spans="1:2" ht="15" customHeight="1">
      <c r="A5" s="169" t="s">
        <v>133</v>
      </c>
      <c r="B5" s="170">
        <f>SUM(B6,B259,B292,B311,B432,B487,B543,B592,B709,B781,B859,B883,B1013,B1077,B1153,B1180,B1209,B1219,B1298,B1316,B1369:B1370,B1373,B1381)</f>
        <v>613782</v>
      </c>
    </row>
    <row r="6" spans="1:2" s="163" customFormat="1" ht="15" customHeight="1">
      <c r="A6" s="169" t="s">
        <v>137</v>
      </c>
      <c r="B6" s="170">
        <f>SUM(B7,B19,B28,B40,B52,B63,B74,B86,B95,B105,B120,B129,B140,B152,B162,B175,B182,B189,B198,B204,B211,B219,B226,B232,B238,B244,B250,B256)</f>
        <v>55333</v>
      </c>
    </row>
    <row r="7" spans="1:2" s="163" customFormat="1" ht="15" customHeight="1">
      <c r="A7" s="169" t="s">
        <v>138</v>
      </c>
      <c r="B7" s="170">
        <f>SUM(B8:B18)</f>
        <v>2148</v>
      </c>
    </row>
    <row r="8" spans="1:2" s="163" customFormat="1" ht="15" customHeight="1">
      <c r="A8" s="169" t="s">
        <v>139</v>
      </c>
      <c r="B8" s="170">
        <v>1556</v>
      </c>
    </row>
    <row r="9" spans="1:2" s="163" customFormat="1" ht="15" customHeight="1">
      <c r="A9" s="169" t="s">
        <v>140</v>
      </c>
      <c r="B9" s="170">
        <v>222</v>
      </c>
    </row>
    <row r="10" spans="1:2" s="163" customFormat="1" ht="15" customHeight="1">
      <c r="A10" s="169" t="s">
        <v>141</v>
      </c>
      <c r="B10" s="170" t="s">
        <v>142</v>
      </c>
    </row>
    <row r="11" spans="1:2" s="163" customFormat="1" ht="15" customHeight="1">
      <c r="A11" s="169" t="s">
        <v>143</v>
      </c>
      <c r="B11" s="170">
        <v>270</v>
      </c>
    </row>
    <row r="12" spans="1:2" s="163" customFormat="1" ht="15" customHeight="1">
      <c r="A12" s="169" t="s">
        <v>144</v>
      </c>
      <c r="B12" s="170" t="s">
        <v>142</v>
      </c>
    </row>
    <row r="13" spans="1:2" s="163" customFormat="1" ht="15" customHeight="1">
      <c r="A13" s="169" t="s">
        <v>145</v>
      </c>
      <c r="B13" s="170" t="s">
        <v>142</v>
      </c>
    </row>
    <row r="14" spans="1:2" s="163" customFormat="1" ht="15" customHeight="1">
      <c r="A14" s="169" t="s">
        <v>146</v>
      </c>
      <c r="B14" s="170" t="s">
        <v>142</v>
      </c>
    </row>
    <row r="15" spans="1:2" s="163" customFormat="1" ht="15" customHeight="1">
      <c r="A15" s="169" t="s">
        <v>147</v>
      </c>
      <c r="B15" s="170" t="s">
        <v>142</v>
      </c>
    </row>
    <row r="16" spans="1:2" s="163" customFormat="1" ht="15" customHeight="1">
      <c r="A16" s="169" t="s">
        <v>148</v>
      </c>
      <c r="B16" s="170" t="s">
        <v>142</v>
      </c>
    </row>
    <row r="17" spans="1:2" s="163" customFormat="1" ht="15" customHeight="1">
      <c r="A17" s="169" t="s">
        <v>149</v>
      </c>
      <c r="B17" s="170" t="s">
        <v>142</v>
      </c>
    </row>
    <row r="18" spans="1:2" s="163" customFormat="1" ht="15" customHeight="1">
      <c r="A18" s="169" t="s">
        <v>150</v>
      </c>
      <c r="B18" s="170">
        <v>100</v>
      </c>
    </row>
    <row r="19" spans="1:2" s="163" customFormat="1" ht="15" customHeight="1">
      <c r="A19" s="169" t="s">
        <v>151</v>
      </c>
      <c r="B19" s="170">
        <f>SUM(B20:B27)</f>
        <v>1579</v>
      </c>
    </row>
    <row r="20" spans="1:2" s="163" customFormat="1" ht="15" customHeight="1">
      <c r="A20" s="169" t="s">
        <v>139</v>
      </c>
      <c r="B20" s="170">
        <v>1256</v>
      </c>
    </row>
    <row r="21" spans="1:2" s="163" customFormat="1" ht="15" customHeight="1">
      <c r="A21" s="169" t="s">
        <v>140</v>
      </c>
      <c r="B21" s="170">
        <v>92</v>
      </c>
    </row>
    <row r="22" spans="1:2" s="163" customFormat="1" ht="15" customHeight="1">
      <c r="A22" s="169" t="s">
        <v>141</v>
      </c>
      <c r="B22" s="170" t="s">
        <v>142</v>
      </c>
    </row>
    <row r="23" spans="1:2" s="163" customFormat="1" ht="15" customHeight="1">
      <c r="A23" s="169" t="s">
        <v>152</v>
      </c>
      <c r="B23" s="170">
        <v>161</v>
      </c>
    </row>
    <row r="24" spans="1:2" s="163" customFormat="1" ht="15" customHeight="1">
      <c r="A24" s="169" t="s">
        <v>153</v>
      </c>
      <c r="B24" s="170" t="s">
        <v>142</v>
      </c>
    </row>
    <row r="25" spans="1:2" s="163" customFormat="1" ht="15" customHeight="1">
      <c r="A25" s="169" t="s">
        <v>154</v>
      </c>
      <c r="B25" s="170" t="s">
        <v>142</v>
      </c>
    </row>
    <row r="26" spans="1:2" s="163" customFormat="1" ht="15" customHeight="1">
      <c r="A26" s="169" t="s">
        <v>149</v>
      </c>
      <c r="B26" s="170" t="s">
        <v>142</v>
      </c>
    </row>
    <row r="27" spans="1:2" s="163" customFormat="1" ht="15" customHeight="1">
      <c r="A27" s="169" t="s">
        <v>155</v>
      </c>
      <c r="B27" s="170">
        <v>70</v>
      </c>
    </row>
    <row r="28" spans="1:2" s="163" customFormat="1" ht="15" customHeight="1">
      <c r="A28" s="169" t="s">
        <v>156</v>
      </c>
      <c r="B28" s="170">
        <f>SUM(B29:B39)</f>
        <v>6747</v>
      </c>
    </row>
    <row r="29" spans="1:2" ht="15" customHeight="1">
      <c r="A29" s="169" t="s">
        <v>139</v>
      </c>
      <c r="B29" s="170">
        <v>2662</v>
      </c>
    </row>
    <row r="30" spans="1:2" ht="15" customHeight="1">
      <c r="A30" s="169" t="s">
        <v>140</v>
      </c>
      <c r="B30" s="170">
        <v>1120</v>
      </c>
    </row>
    <row r="31" spans="1:2" ht="15" customHeight="1">
      <c r="A31" s="169" t="s">
        <v>141</v>
      </c>
      <c r="B31" s="170" t="s">
        <v>142</v>
      </c>
    </row>
    <row r="32" spans="1:2" ht="15" customHeight="1">
      <c r="A32" s="169" t="s">
        <v>157</v>
      </c>
      <c r="B32" s="170" t="s">
        <v>142</v>
      </c>
    </row>
    <row r="33" spans="1:2" ht="15" customHeight="1">
      <c r="A33" s="169" t="s">
        <v>158</v>
      </c>
      <c r="B33" s="170" t="s">
        <v>142</v>
      </c>
    </row>
    <row r="34" spans="1:2" ht="15" customHeight="1">
      <c r="A34" s="169" t="s">
        <v>159</v>
      </c>
      <c r="B34" s="170"/>
    </row>
    <row r="35" spans="1:2" ht="15" customHeight="1">
      <c r="A35" s="169" t="s">
        <v>160</v>
      </c>
      <c r="B35" s="170">
        <v>160</v>
      </c>
    </row>
    <row r="36" spans="1:2" ht="15" customHeight="1">
      <c r="A36" s="169" t="s">
        <v>161</v>
      </c>
      <c r="B36" s="170">
        <v>845</v>
      </c>
    </row>
    <row r="37" spans="1:2" ht="15" customHeight="1">
      <c r="A37" s="169" t="s">
        <v>162</v>
      </c>
      <c r="B37" s="170" t="s">
        <v>142</v>
      </c>
    </row>
    <row r="38" spans="1:2" ht="15" customHeight="1">
      <c r="A38" s="169" t="s">
        <v>149</v>
      </c>
      <c r="B38" s="170" t="s">
        <v>142</v>
      </c>
    </row>
    <row r="39" spans="1:2" ht="15" customHeight="1">
      <c r="A39" s="169" t="s">
        <v>163</v>
      </c>
      <c r="B39" s="170">
        <v>1960</v>
      </c>
    </row>
    <row r="40" spans="1:2" ht="15" customHeight="1">
      <c r="A40" s="169" t="s">
        <v>164</v>
      </c>
      <c r="B40" s="170">
        <f>SUM(B41:B51)</f>
        <v>4026</v>
      </c>
    </row>
    <row r="41" spans="1:2" ht="15" customHeight="1">
      <c r="A41" s="169" t="s">
        <v>139</v>
      </c>
      <c r="B41" s="170">
        <v>1228</v>
      </c>
    </row>
    <row r="42" spans="1:2" ht="15" customHeight="1">
      <c r="A42" s="169" t="s">
        <v>140</v>
      </c>
      <c r="B42" s="170" t="s">
        <v>142</v>
      </c>
    </row>
    <row r="43" spans="1:2" ht="15" customHeight="1">
      <c r="A43" s="169" t="s">
        <v>141</v>
      </c>
      <c r="B43" s="170" t="s">
        <v>142</v>
      </c>
    </row>
    <row r="44" spans="1:2" ht="15" customHeight="1">
      <c r="A44" s="169" t="s">
        <v>165</v>
      </c>
      <c r="B44" s="170">
        <v>200</v>
      </c>
    </row>
    <row r="45" spans="1:2" ht="15" customHeight="1">
      <c r="A45" s="169" t="s">
        <v>166</v>
      </c>
      <c r="B45" s="170" t="s">
        <v>142</v>
      </c>
    </row>
    <row r="46" spans="1:2" ht="15" customHeight="1">
      <c r="A46" s="169" t="s">
        <v>167</v>
      </c>
      <c r="B46" s="170"/>
    </row>
    <row r="47" spans="1:2" ht="15" customHeight="1">
      <c r="A47" s="169" t="s">
        <v>168</v>
      </c>
      <c r="B47" s="170" t="s">
        <v>142</v>
      </c>
    </row>
    <row r="48" spans="1:2" ht="15" customHeight="1">
      <c r="A48" s="169" t="s">
        <v>169</v>
      </c>
      <c r="B48" s="170">
        <v>195</v>
      </c>
    </row>
    <row r="49" spans="1:2" ht="15" customHeight="1">
      <c r="A49" s="169" t="s">
        <v>170</v>
      </c>
      <c r="B49" s="170" t="s">
        <v>142</v>
      </c>
    </row>
    <row r="50" spans="1:2" ht="15" customHeight="1">
      <c r="A50" s="169" t="s">
        <v>149</v>
      </c>
      <c r="B50" s="170">
        <v>953</v>
      </c>
    </row>
    <row r="51" spans="1:2" ht="15" customHeight="1">
      <c r="A51" s="169" t="s">
        <v>171</v>
      </c>
      <c r="B51" s="170">
        <v>1450</v>
      </c>
    </row>
    <row r="52" spans="1:2" ht="15" customHeight="1">
      <c r="A52" s="169" t="s">
        <v>172</v>
      </c>
      <c r="B52" s="170">
        <f>SUM(B53:B62)</f>
        <v>1067</v>
      </c>
    </row>
    <row r="53" spans="1:2" ht="15" customHeight="1">
      <c r="A53" s="169" t="s">
        <v>139</v>
      </c>
      <c r="B53" s="170">
        <v>550</v>
      </c>
    </row>
    <row r="54" spans="1:2" ht="15" customHeight="1">
      <c r="A54" s="169" t="s">
        <v>140</v>
      </c>
      <c r="B54" s="170">
        <v>223</v>
      </c>
    </row>
    <row r="55" spans="1:2" ht="15" customHeight="1">
      <c r="A55" s="169" t="s">
        <v>141</v>
      </c>
      <c r="B55" s="170" t="s">
        <v>142</v>
      </c>
    </row>
    <row r="56" spans="1:2" ht="15" customHeight="1">
      <c r="A56" s="169" t="s">
        <v>173</v>
      </c>
      <c r="B56" s="170"/>
    </row>
    <row r="57" spans="1:2" ht="15" customHeight="1">
      <c r="A57" s="169" t="s">
        <v>174</v>
      </c>
      <c r="B57" s="170">
        <v>78</v>
      </c>
    </row>
    <row r="58" spans="1:2" ht="15" customHeight="1">
      <c r="A58" s="169" t="s">
        <v>175</v>
      </c>
      <c r="B58" s="170" t="s">
        <v>142</v>
      </c>
    </row>
    <row r="59" spans="1:2" ht="15" customHeight="1">
      <c r="A59" s="169" t="s">
        <v>176</v>
      </c>
      <c r="B59" s="170"/>
    </row>
    <row r="60" spans="1:2" ht="15" customHeight="1">
      <c r="A60" s="169" t="s">
        <v>177</v>
      </c>
      <c r="B60" s="170"/>
    </row>
    <row r="61" spans="1:2" ht="15" customHeight="1">
      <c r="A61" s="169" t="s">
        <v>149</v>
      </c>
      <c r="B61" s="170" t="s">
        <v>142</v>
      </c>
    </row>
    <row r="62" spans="1:2" ht="15" customHeight="1">
      <c r="A62" s="169" t="s">
        <v>178</v>
      </c>
      <c r="B62" s="170">
        <v>216</v>
      </c>
    </row>
    <row r="63" spans="1:2" ht="15" customHeight="1">
      <c r="A63" s="169" t="s">
        <v>179</v>
      </c>
      <c r="B63" s="170">
        <f>SUM(B64:B73)</f>
        <v>4121</v>
      </c>
    </row>
    <row r="64" spans="1:2" ht="15" customHeight="1">
      <c r="A64" s="169" t="s">
        <v>139</v>
      </c>
      <c r="B64" s="170">
        <v>2280</v>
      </c>
    </row>
    <row r="65" spans="1:2" ht="15" customHeight="1">
      <c r="A65" s="169" t="s">
        <v>140</v>
      </c>
      <c r="B65" s="170">
        <v>85</v>
      </c>
    </row>
    <row r="66" spans="1:2" ht="15" customHeight="1">
      <c r="A66" s="169" t="s">
        <v>141</v>
      </c>
      <c r="B66" s="170" t="s">
        <v>142</v>
      </c>
    </row>
    <row r="67" spans="1:2" ht="15" customHeight="1">
      <c r="A67" s="169" t="s">
        <v>180</v>
      </c>
      <c r="B67" s="170">
        <v>23</v>
      </c>
    </row>
    <row r="68" spans="1:2" ht="15" customHeight="1">
      <c r="A68" s="169" t="s">
        <v>181</v>
      </c>
      <c r="B68" s="170">
        <v>255</v>
      </c>
    </row>
    <row r="69" spans="1:2" ht="15" customHeight="1">
      <c r="A69" s="169" t="s">
        <v>182</v>
      </c>
      <c r="B69" s="170" t="s">
        <v>142</v>
      </c>
    </row>
    <row r="70" spans="1:2" ht="15" customHeight="1">
      <c r="A70" s="169" t="s">
        <v>183</v>
      </c>
      <c r="B70" s="170">
        <v>298</v>
      </c>
    </row>
    <row r="71" spans="1:2" ht="15" customHeight="1">
      <c r="A71" s="169" t="s">
        <v>184</v>
      </c>
      <c r="B71" s="170"/>
    </row>
    <row r="72" spans="1:2" ht="15" customHeight="1">
      <c r="A72" s="169" t="s">
        <v>149</v>
      </c>
      <c r="B72" s="170" t="s">
        <v>142</v>
      </c>
    </row>
    <row r="73" spans="1:2" ht="15" customHeight="1">
      <c r="A73" s="169" t="s">
        <v>185</v>
      </c>
      <c r="B73" s="170">
        <v>1180</v>
      </c>
    </row>
    <row r="74" spans="1:2" ht="15" customHeight="1">
      <c r="A74" s="169" t="s">
        <v>186</v>
      </c>
      <c r="B74" s="170">
        <f>SUM(B75:B85)</f>
        <v>7000</v>
      </c>
    </row>
    <row r="75" spans="1:2" ht="15" customHeight="1">
      <c r="A75" s="169" t="s">
        <v>139</v>
      </c>
      <c r="B75" s="170" t="s">
        <v>142</v>
      </c>
    </row>
    <row r="76" spans="1:2" ht="15" customHeight="1">
      <c r="A76" s="169" t="s">
        <v>140</v>
      </c>
      <c r="B76" s="170" t="s">
        <v>142</v>
      </c>
    </row>
    <row r="77" spans="1:2" ht="15" customHeight="1">
      <c r="A77" s="169" t="s">
        <v>141</v>
      </c>
      <c r="B77" s="170" t="s">
        <v>142</v>
      </c>
    </row>
    <row r="78" spans="1:2" ht="15" customHeight="1">
      <c r="A78" s="169" t="s">
        <v>187</v>
      </c>
      <c r="B78" s="170" t="s">
        <v>142</v>
      </c>
    </row>
    <row r="79" spans="1:2" ht="15" customHeight="1">
      <c r="A79" s="169" t="s">
        <v>188</v>
      </c>
      <c r="B79" s="170" t="s">
        <v>142</v>
      </c>
    </row>
    <row r="80" spans="1:2" ht="15" customHeight="1">
      <c r="A80" s="169" t="s">
        <v>189</v>
      </c>
      <c r="B80" s="170"/>
    </row>
    <row r="81" spans="1:2" ht="15" customHeight="1">
      <c r="A81" s="169" t="s">
        <v>190</v>
      </c>
      <c r="B81" s="170" t="s">
        <v>142</v>
      </c>
    </row>
    <row r="82" spans="1:2" ht="15" customHeight="1">
      <c r="A82" s="169" t="s">
        <v>191</v>
      </c>
      <c r="B82" s="170" t="s">
        <v>142</v>
      </c>
    </row>
    <row r="83" spans="1:2" ht="15" customHeight="1">
      <c r="A83" s="169" t="s">
        <v>183</v>
      </c>
      <c r="B83" s="170" t="s">
        <v>142</v>
      </c>
    </row>
    <row r="84" spans="1:2" ht="15" customHeight="1">
      <c r="A84" s="169" t="s">
        <v>149</v>
      </c>
      <c r="B84" s="170" t="s">
        <v>142</v>
      </c>
    </row>
    <row r="85" spans="1:2" ht="15" customHeight="1">
      <c r="A85" s="169" t="s">
        <v>192</v>
      </c>
      <c r="B85" s="170">
        <v>7000</v>
      </c>
    </row>
    <row r="86" spans="1:2" ht="15" customHeight="1">
      <c r="A86" s="169" t="s">
        <v>193</v>
      </c>
      <c r="B86" s="170">
        <f>SUM(B87:B94)</f>
        <v>2463</v>
      </c>
    </row>
    <row r="87" spans="1:2" ht="15" customHeight="1">
      <c r="A87" s="169" t="s">
        <v>139</v>
      </c>
      <c r="B87" s="170">
        <v>765</v>
      </c>
    </row>
    <row r="88" spans="1:2" ht="15" customHeight="1">
      <c r="A88" s="169" t="s">
        <v>140</v>
      </c>
      <c r="B88" s="170">
        <v>105</v>
      </c>
    </row>
    <row r="89" spans="1:2" ht="15" customHeight="1">
      <c r="A89" s="169" t="s">
        <v>141</v>
      </c>
      <c r="B89" s="170" t="s">
        <v>142</v>
      </c>
    </row>
    <row r="90" spans="1:2" ht="15" customHeight="1">
      <c r="A90" s="169" t="s">
        <v>194</v>
      </c>
      <c r="B90" s="170">
        <v>1048</v>
      </c>
    </row>
    <row r="91" spans="1:2" ht="15" customHeight="1">
      <c r="A91" s="169" t="s">
        <v>195</v>
      </c>
      <c r="B91" s="170" t="s">
        <v>142</v>
      </c>
    </row>
    <row r="92" spans="1:2" ht="15" customHeight="1">
      <c r="A92" s="169" t="s">
        <v>183</v>
      </c>
      <c r="B92" s="170" t="s">
        <v>142</v>
      </c>
    </row>
    <row r="93" spans="1:2" ht="15" customHeight="1">
      <c r="A93" s="169" t="s">
        <v>149</v>
      </c>
      <c r="B93" s="170" t="s">
        <v>142</v>
      </c>
    </row>
    <row r="94" spans="1:2" ht="15" customHeight="1">
      <c r="A94" s="169" t="s">
        <v>196</v>
      </c>
      <c r="B94" s="170">
        <v>545</v>
      </c>
    </row>
    <row r="95" spans="1:2" ht="15" customHeight="1">
      <c r="A95" s="169" t="s">
        <v>197</v>
      </c>
      <c r="B95" s="170" t="s">
        <v>142</v>
      </c>
    </row>
    <row r="96" spans="1:2" ht="15" customHeight="1">
      <c r="A96" s="169" t="s">
        <v>139</v>
      </c>
      <c r="B96" s="170" t="s">
        <v>142</v>
      </c>
    </row>
    <row r="97" spans="1:2" ht="15" customHeight="1">
      <c r="A97" s="169" t="s">
        <v>140</v>
      </c>
      <c r="B97" s="170" t="s">
        <v>142</v>
      </c>
    </row>
    <row r="98" spans="1:2" ht="15" customHeight="1">
      <c r="A98" s="169" t="s">
        <v>141</v>
      </c>
      <c r="B98" s="170" t="s">
        <v>142</v>
      </c>
    </row>
    <row r="99" spans="1:2" ht="15" customHeight="1">
      <c r="A99" s="169" t="s">
        <v>198</v>
      </c>
      <c r="B99" s="170" t="s">
        <v>142</v>
      </c>
    </row>
    <row r="100" spans="1:2" ht="15" customHeight="1">
      <c r="A100" s="169" t="s">
        <v>199</v>
      </c>
      <c r="B100" s="170" t="s">
        <v>142</v>
      </c>
    </row>
    <row r="101" spans="1:2" ht="15" customHeight="1">
      <c r="A101" s="169" t="s">
        <v>200</v>
      </c>
      <c r="B101" s="170" t="s">
        <v>142</v>
      </c>
    </row>
    <row r="102" spans="1:2" ht="15" customHeight="1">
      <c r="A102" s="169" t="s">
        <v>183</v>
      </c>
      <c r="B102" s="170" t="s">
        <v>142</v>
      </c>
    </row>
    <row r="103" spans="1:2" ht="15" customHeight="1">
      <c r="A103" s="169" t="s">
        <v>149</v>
      </c>
      <c r="B103" s="170" t="s">
        <v>142</v>
      </c>
    </row>
    <row r="104" spans="1:2" ht="15" customHeight="1">
      <c r="A104" s="169" t="s">
        <v>201</v>
      </c>
      <c r="B104" s="170" t="s">
        <v>142</v>
      </c>
    </row>
    <row r="105" spans="1:2" ht="15" customHeight="1">
      <c r="A105" s="169" t="s">
        <v>202</v>
      </c>
      <c r="B105" s="170">
        <f>SUM(B106:B119)</f>
        <v>1279</v>
      </c>
    </row>
    <row r="106" spans="1:2" ht="15" customHeight="1">
      <c r="A106" s="169" t="s">
        <v>139</v>
      </c>
      <c r="B106" s="170">
        <v>281</v>
      </c>
    </row>
    <row r="107" spans="1:2" ht="15" customHeight="1">
      <c r="A107" s="169" t="s">
        <v>140</v>
      </c>
      <c r="B107" s="170" t="s">
        <v>142</v>
      </c>
    </row>
    <row r="108" spans="1:2" ht="15" customHeight="1">
      <c r="A108" s="169" t="s">
        <v>141</v>
      </c>
      <c r="B108" s="170" t="s">
        <v>142</v>
      </c>
    </row>
    <row r="109" spans="1:2" ht="15" customHeight="1">
      <c r="A109" s="169" t="s">
        <v>203</v>
      </c>
      <c r="B109" s="170" t="s">
        <v>142</v>
      </c>
    </row>
    <row r="110" spans="1:2" ht="15" customHeight="1">
      <c r="A110" s="169" t="s">
        <v>204</v>
      </c>
      <c r="B110" s="170" t="s">
        <v>142</v>
      </c>
    </row>
    <row r="111" spans="1:2" ht="15" customHeight="1">
      <c r="A111" s="169" t="s">
        <v>205</v>
      </c>
      <c r="B111" s="170">
        <v>605</v>
      </c>
    </row>
    <row r="112" spans="1:2" ht="15" customHeight="1">
      <c r="A112" s="169" t="s">
        <v>206</v>
      </c>
      <c r="B112" s="170" t="s">
        <v>142</v>
      </c>
    </row>
    <row r="113" spans="1:2" ht="15" customHeight="1">
      <c r="A113" s="169" t="s">
        <v>207</v>
      </c>
      <c r="B113" s="170"/>
    </row>
    <row r="114" spans="1:2" ht="15" customHeight="1">
      <c r="A114" s="169" t="s">
        <v>208</v>
      </c>
      <c r="B114" s="170" t="s">
        <v>142</v>
      </c>
    </row>
    <row r="115" spans="1:2" ht="15" customHeight="1">
      <c r="A115" s="169" t="s">
        <v>209</v>
      </c>
      <c r="B115" s="170" t="s">
        <v>142</v>
      </c>
    </row>
    <row r="116" spans="1:2" ht="15" customHeight="1">
      <c r="A116" s="169" t="s">
        <v>210</v>
      </c>
      <c r="B116" s="170" t="s">
        <v>142</v>
      </c>
    </row>
    <row r="117" spans="1:2" ht="15" customHeight="1">
      <c r="A117" s="169" t="s">
        <v>211</v>
      </c>
      <c r="B117" s="170" t="s">
        <v>142</v>
      </c>
    </row>
    <row r="118" spans="1:2" ht="15" customHeight="1">
      <c r="A118" s="169" t="s">
        <v>149</v>
      </c>
      <c r="B118" s="170" t="s">
        <v>142</v>
      </c>
    </row>
    <row r="119" spans="1:2" ht="15" customHeight="1">
      <c r="A119" s="169" t="s">
        <v>212</v>
      </c>
      <c r="B119" s="170">
        <v>393</v>
      </c>
    </row>
    <row r="120" spans="1:2" ht="15" customHeight="1">
      <c r="A120" s="169" t="s">
        <v>213</v>
      </c>
      <c r="B120" s="170">
        <f>SUM(B121:B128)</f>
        <v>3148</v>
      </c>
    </row>
    <row r="121" spans="1:2" ht="15" customHeight="1">
      <c r="A121" s="169" t="s">
        <v>139</v>
      </c>
      <c r="B121" s="170">
        <v>1078</v>
      </c>
    </row>
    <row r="122" spans="1:2" ht="15" customHeight="1">
      <c r="A122" s="169" t="s">
        <v>140</v>
      </c>
      <c r="B122" s="170">
        <v>940</v>
      </c>
    </row>
    <row r="123" spans="1:2" ht="15" customHeight="1">
      <c r="A123" s="169" t="s">
        <v>141</v>
      </c>
      <c r="B123" s="170" t="s">
        <v>142</v>
      </c>
    </row>
    <row r="124" spans="1:2" ht="15" customHeight="1">
      <c r="A124" s="169" t="s">
        <v>214</v>
      </c>
      <c r="B124" s="170" t="s">
        <v>142</v>
      </c>
    </row>
    <row r="125" spans="1:2" ht="15" customHeight="1">
      <c r="A125" s="169" t="s">
        <v>215</v>
      </c>
      <c r="B125" s="170">
        <v>200</v>
      </c>
    </row>
    <row r="126" spans="1:2" ht="15" customHeight="1">
      <c r="A126" s="169" t="s">
        <v>216</v>
      </c>
      <c r="B126" s="170" t="s">
        <v>142</v>
      </c>
    </row>
    <row r="127" spans="1:2" ht="15" customHeight="1">
      <c r="A127" s="169" t="s">
        <v>149</v>
      </c>
      <c r="B127" s="170" t="s">
        <v>142</v>
      </c>
    </row>
    <row r="128" spans="1:2" ht="15" customHeight="1">
      <c r="A128" s="169" t="s">
        <v>217</v>
      </c>
      <c r="B128" s="170">
        <v>930</v>
      </c>
    </row>
    <row r="129" spans="1:2" ht="15" customHeight="1">
      <c r="A129" s="169" t="s">
        <v>218</v>
      </c>
      <c r="B129" s="170">
        <f>SUM(B130:B139)</f>
        <v>2020</v>
      </c>
    </row>
    <row r="130" spans="1:2" ht="15" customHeight="1">
      <c r="A130" s="169" t="s">
        <v>139</v>
      </c>
      <c r="B130" s="170">
        <v>548</v>
      </c>
    </row>
    <row r="131" spans="1:2" ht="15" customHeight="1">
      <c r="A131" s="169" t="s">
        <v>140</v>
      </c>
      <c r="B131" s="170">
        <v>235</v>
      </c>
    </row>
    <row r="132" spans="1:2" ht="15" customHeight="1">
      <c r="A132" s="169" t="s">
        <v>141</v>
      </c>
      <c r="B132" s="170" t="s">
        <v>142</v>
      </c>
    </row>
    <row r="133" spans="1:2" ht="15" customHeight="1">
      <c r="A133" s="169" t="s">
        <v>219</v>
      </c>
      <c r="B133" s="170" t="s">
        <v>142</v>
      </c>
    </row>
    <row r="134" spans="1:2" ht="15" customHeight="1">
      <c r="A134" s="169" t="s">
        <v>220</v>
      </c>
      <c r="B134" s="170" t="s">
        <v>142</v>
      </c>
    </row>
    <row r="135" spans="1:2" ht="15" customHeight="1">
      <c r="A135" s="169" t="s">
        <v>221</v>
      </c>
      <c r="B135" s="170" t="s">
        <v>142</v>
      </c>
    </row>
    <row r="136" spans="1:2" ht="15" customHeight="1">
      <c r="A136" s="169" t="s">
        <v>222</v>
      </c>
      <c r="B136" s="170"/>
    </row>
    <row r="137" spans="1:2" ht="15" customHeight="1">
      <c r="A137" s="169" t="s">
        <v>223</v>
      </c>
      <c r="B137" s="170">
        <v>636</v>
      </c>
    </row>
    <row r="138" spans="1:2" ht="15" customHeight="1">
      <c r="A138" s="169" t="s">
        <v>149</v>
      </c>
      <c r="B138" s="170" t="s">
        <v>142</v>
      </c>
    </row>
    <row r="139" spans="1:2" ht="15" customHeight="1">
      <c r="A139" s="169" t="s">
        <v>224</v>
      </c>
      <c r="B139" s="170">
        <v>601</v>
      </c>
    </row>
    <row r="140" spans="1:2" ht="15" customHeight="1">
      <c r="A140" s="169" t="s">
        <v>225</v>
      </c>
      <c r="B140" s="170">
        <f>SUM(B141:B151)</f>
        <v>0</v>
      </c>
    </row>
    <row r="141" spans="1:2" ht="15" customHeight="1">
      <c r="A141" s="169" t="s">
        <v>139</v>
      </c>
      <c r="B141" s="170"/>
    </row>
    <row r="142" spans="1:2" ht="15" customHeight="1">
      <c r="A142" s="169" t="s">
        <v>140</v>
      </c>
      <c r="B142" s="170" t="s">
        <v>142</v>
      </c>
    </row>
    <row r="143" spans="1:2" ht="15" customHeight="1">
      <c r="A143" s="169" t="s">
        <v>141</v>
      </c>
      <c r="B143" s="170" t="s">
        <v>142</v>
      </c>
    </row>
    <row r="144" spans="1:2" ht="15" customHeight="1">
      <c r="A144" s="169" t="s">
        <v>226</v>
      </c>
      <c r="B144" s="170" t="s">
        <v>142</v>
      </c>
    </row>
    <row r="145" spans="1:2" ht="15" customHeight="1">
      <c r="A145" s="169" t="s">
        <v>227</v>
      </c>
      <c r="B145" s="170"/>
    </row>
    <row r="146" spans="1:2" ht="15" customHeight="1">
      <c r="A146" s="169" t="s">
        <v>228</v>
      </c>
      <c r="B146" s="170" t="s">
        <v>142</v>
      </c>
    </row>
    <row r="147" spans="1:2" ht="15" customHeight="1">
      <c r="A147" s="169" t="s">
        <v>229</v>
      </c>
      <c r="B147" s="170" t="s">
        <v>142</v>
      </c>
    </row>
    <row r="148" spans="1:2" ht="15" customHeight="1">
      <c r="A148" s="169" t="s">
        <v>230</v>
      </c>
      <c r="B148" s="170" t="s">
        <v>142</v>
      </c>
    </row>
    <row r="149" spans="1:2" ht="15" customHeight="1">
      <c r="A149" s="169" t="s">
        <v>231</v>
      </c>
      <c r="B149" s="170" t="s">
        <v>142</v>
      </c>
    </row>
    <row r="150" spans="1:2" ht="15" customHeight="1">
      <c r="A150" s="169" t="s">
        <v>149</v>
      </c>
      <c r="B150" s="170" t="s">
        <v>142</v>
      </c>
    </row>
    <row r="151" spans="1:2" ht="15" customHeight="1">
      <c r="A151" s="169" t="s">
        <v>232</v>
      </c>
      <c r="B151" s="170" t="s">
        <v>142</v>
      </c>
    </row>
    <row r="152" spans="1:2" ht="15" customHeight="1">
      <c r="A152" s="169" t="s">
        <v>233</v>
      </c>
      <c r="B152" s="170">
        <f>SUM(B153:B161)</f>
        <v>5288</v>
      </c>
    </row>
    <row r="153" spans="1:2" ht="15" customHeight="1">
      <c r="A153" s="169" t="s">
        <v>139</v>
      </c>
      <c r="B153" s="170">
        <v>4190</v>
      </c>
    </row>
    <row r="154" spans="1:2" ht="15" customHeight="1">
      <c r="A154" s="169" t="s">
        <v>140</v>
      </c>
      <c r="B154" s="170">
        <v>218</v>
      </c>
    </row>
    <row r="155" spans="1:2" ht="15" customHeight="1">
      <c r="A155" s="169" t="s">
        <v>141</v>
      </c>
      <c r="B155" s="170" t="s">
        <v>142</v>
      </c>
    </row>
    <row r="156" spans="1:2" ht="15" customHeight="1">
      <c r="A156" s="169" t="s">
        <v>234</v>
      </c>
      <c r="B156" s="170">
        <v>860</v>
      </c>
    </row>
    <row r="157" spans="1:2" ht="15" customHeight="1">
      <c r="A157" s="169" t="s">
        <v>235</v>
      </c>
      <c r="B157" s="170"/>
    </row>
    <row r="158" spans="1:2" ht="15" customHeight="1">
      <c r="A158" s="169" t="s">
        <v>236</v>
      </c>
      <c r="B158" s="170"/>
    </row>
    <row r="159" spans="1:2" ht="15" customHeight="1">
      <c r="A159" s="169" t="s">
        <v>183</v>
      </c>
      <c r="B159" s="170" t="s">
        <v>142</v>
      </c>
    </row>
    <row r="160" spans="1:2" ht="15" customHeight="1">
      <c r="A160" s="169" t="s">
        <v>149</v>
      </c>
      <c r="B160" s="170" t="s">
        <v>142</v>
      </c>
    </row>
    <row r="161" spans="1:2" ht="15" customHeight="1">
      <c r="A161" s="169" t="s">
        <v>237</v>
      </c>
      <c r="B161" s="170">
        <v>20</v>
      </c>
    </row>
    <row r="162" spans="1:2" ht="15" customHeight="1">
      <c r="A162" s="169" t="s">
        <v>238</v>
      </c>
      <c r="B162" s="170">
        <f>SUM(B163:B174)</f>
        <v>1291</v>
      </c>
    </row>
    <row r="163" spans="1:2" ht="15" customHeight="1">
      <c r="A163" s="169" t="s">
        <v>139</v>
      </c>
      <c r="B163" s="170">
        <v>937</v>
      </c>
    </row>
    <row r="164" spans="1:2" ht="15" customHeight="1">
      <c r="A164" s="169" t="s">
        <v>140</v>
      </c>
      <c r="B164" s="170" t="s">
        <v>142</v>
      </c>
    </row>
    <row r="165" spans="1:2" ht="15" customHeight="1">
      <c r="A165" s="169" t="s">
        <v>141</v>
      </c>
      <c r="B165" s="170" t="s">
        <v>142</v>
      </c>
    </row>
    <row r="166" spans="1:2" ht="15" customHeight="1">
      <c r="A166" s="169" t="s">
        <v>239</v>
      </c>
      <c r="B166" s="170" t="s">
        <v>142</v>
      </c>
    </row>
    <row r="167" spans="1:2" ht="15" customHeight="1">
      <c r="A167" s="169" t="s">
        <v>240</v>
      </c>
      <c r="B167" s="170" t="s">
        <v>142</v>
      </c>
    </row>
    <row r="168" spans="1:2" ht="15" customHeight="1">
      <c r="A168" s="169" t="s">
        <v>241</v>
      </c>
      <c r="B168" s="170">
        <v>176</v>
      </c>
    </row>
    <row r="169" spans="1:2" ht="15" customHeight="1">
      <c r="A169" s="169" t="s">
        <v>242</v>
      </c>
      <c r="B169" s="170"/>
    </row>
    <row r="170" spans="1:2" ht="15" customHeight="1">
      <c r="A170" s="169" t="s">
        <v>243</v>
      </c>
      <c r="B170" s="170"/>
    </row>
    <row r="171" spans="1:2" ht="15" customHeight="1">
      <c r="A171" s="169" t="s">
        <v>244</v>
      </c>
      <c r="B171" s="170" t="s">
        <v>142</v>
      </c>
    </row>
    <row r="172" spans="1:2" ht="15" customHeight="1">
      <c r="A172" s="169" t="s">
        <v>183</v>
      </c>
      <c r="B172" s="170" t="s">
        <v>142</v>
      </c>
    </row>
    <row r="173" spans="1:2" ht="15" customHeight="1">
      <c r="A173" s="169" t="s">
        <v>149</v>
      </c>
      <c r="B173" s="170" t="s">
        <v>142</v>
      </c>
    </row>
    <row r="174" spans="1:2" ht="15" customHeight="1">
      <c r="A174" s="169" t="s">
        <v>245</v>
      </c>
      <c r="B174" s="170">
        <v>178</v>
      </c>
    </row>
    <row r="175" spans="1:2" ht="15" customHeight="1">
      <c r="A175" s="169" t="s">
        <v>246</v>
      </c>
      <c r="B175" s="170">
        <f>SUM(B176:B181)</f>
        <v>354</v>
      </c>
    </row>
    <row r="176" spans="1:2" ht="15" customHeight="1">
      <c r="A176" s="169" t="s">
        <v>139</v>
      </c>
      <c r="B176" s="170">
        <v>207</v>
      </c>
    </row>
    <row r="177" spans="1:2" ht="15" customHeight="1">
      <c r="A177" s="169" t="s">
        <v>140</v>
      </c>
      <c r="B177" s="170" t="s">
        <v>142</v>
      </c>
    </row>
    <row r="178" spans="1:2" ht="15" customHeight="1">
      <c r="A178" s="169" t="s">
        <v>141</v>
      </c>
      <c r="B178" s="170" t="s">
        <v>142</v>
      </c>
    </row>
    <row r="179" spans="1:2" ht="15" customHeight="1">
      <c r="A179" s="169" t="s">
        <v>247</v>
      </c>
      <c r="B179" s="170">
        <v>110</v>
      </c>
    </row>
    <row r="180" spans="1:2" ht="15" customHeight="1">
      <c r="A180" s="169" t="s">
        <v>149</v>
      </c>
      <c r="B180" s="170" t="s">
        <v>142</v>
      </c>
    </row>
    <row r="181" spans="1:2" ht="15" customHeight="1">
      <c r="A181" s="169" t="s">
        <v>248</v>
      </c>
      <c r="B181" s="170">
        <v>37</v>
      </c>
    </row>
    <row r="182" spans="1:2" ht="15" customHeight="1">
      <c r="A182" s="169" t="s">
        <v>249</v>
      </c>
      <c r="B182" s="170">
        <f>SUM(B183:B188)</f>
        <v>89</v>
      </c>
    </row>
    <row r="183" spans="1:2" ht="15" customHeight="1">
      <c r="A183" s="169" t="s">
        <v>139</v>
      </c>
      <c r="B183" s="170" t="s">
        <v>142</v>
      </c>
    </row>
    <row r="184" spans="1:2" ht="15" customHeight="1">
      <c r="A184" s="169" t="s">
        <v>140</v>
      </c>
      <c r="B184" s="170">
        <v>8</v>
      </c>
    </row>
    <row r="185" spans="1:2" ht="15" customHeight="1">
      <c r="A185" s="169" t="s">
        <v>141</v>
      </c>
      <c r="B185" s="170" t="s">
        <v>142</v>
      </c>
    </row>
    <row r="186" spans="1:2" ht="15" customHeight="1">
      <c r="A186" s="169" t="s">
        <v>250</v>
      </c>
      <c r="B186" s="170">
        <v>50</v>
      </c>
    </row>
    <row r="187" spans="1:2" ht="15" customHeight="1">
      <c r="A187" s="169" t="s">
        <v>149</v>
      </c>
      <c r="B187" s="170" t="s">
        <v>142</v>
      </c>
    </row>
    <row r="188" spans="1:2" ht="15" customHeight="1">
      <c r="A188" s="169" t="s">
        <v>251</v>
      </c>
      <c r="B188" s="170">
        <v>31</v>
      </c>
    </row>
    <row r="189" spans="1:2" ht="15" customHeight="1">
      <c r="A189" s="169" t="s">
        <v>252</v>
      </c>
      <c r="B189" s="170">
        <f>SUM(B190:B197)</f>
        <v>212</v>
      </c>
    </row>
    <row r="190" spans="1:2" ht="15" customHeight="1">
      <c r="A190" s="169" t="s">
        <v>139</v>
      </c>
      <c r="B190" s="170">
        <v>141</v>
      </c>
    </row>
    <row r="191" spans="1:2" ht="15" customHeight="1">
      <c r="A191" s="169" t="s">
        <v>140</v>
      </c>
      <c r="B191" s="170" t="s">
        <v>142</v>
      </c>
    </row>
    <row r="192" spans="1:2" ht="15" customHeight="1">
      <c r="A192" s="169" t="s">
        <v>141</v>
      </c>
      <c r="B192" s="170" t="s">
        <v>142</v>
      </c>
    </row>
    <row r="193" spans="1:2" ht="15" customHeight="1">
      <c r="A193" s="169" t="s">
        <v>253</v>
      </c>
      <c r="B193" s="170" t="s">
        <v>142</v>
      </c>
    </row>
    <row r="194" spans="1:2" ht="15" customHeight="1">
      <c r="A194" s="169" t="s">
        <v>254</v>
      </c>
      <c r="B194" s="170">
        <v>11</v>
      </c>
    </row>
    <row r="195" spans="1:2" ht="15" customHeight="1">
      <c r="A195" s="169" t="s">
        <v>255</v>
      </c>
      <c r="B195" s="170">
        <v>47</v>
      </c>
    </row>
    <row r="196" spans="1:2" ht="15" customHeight="1">
      <c r="A196" s="169" t="s">
        <v>149</v>
      </c>
      <c r="B196" s="170" t="s">
        <v>142</v>
      </c>
    </row>
    <row r="197" spans="1:2" ht="15" customHeight="1">
      <c r="A197" s="169" t="s">
        <v>256</v>
      </c>
      <c r="B197" s="170">
        <v>13</v>
      </c>
    </row>
    <row r="198" spans="1:2" ht="15" customHeight="1">
      <c r="A198" s="169" t="s">
        <v>257</v>
      </c>
      <c r="B198" s="170">
        <f>SUM(B199:B203)</f>
        <v>301</v>
      </c>
    </row>
    <row r="199" spans="1:2" ht="15" customHeight="1">
      <c r="A199" s="169" t="s">
        <v>139</v>
      </c>
      <c r="B199" s="170">
        <v>259</v>
      </c>
    </row>
    <row r="200" spans="1:2" ht="15" customHeight="1">
      <c r="A200" s="169" t="s">
        <v>140</v>
      </c>
      <c r="B200" s="170"/>
    </row>
    <row r="201" spans="1:2" ht="15" customHeight="1">
      <c r="A201" s="169" t="s">
        <v>141</v>
      </c>
      <c r="B201" s="170" t="s">
        <v>142</v>
      </c>
    </row>
    <row r="202" spans="1:2" ht="15" customHeight="1">
      <c r="A202" s="169" t="s">
        <v>258</v>
      </c>
      <c r="B202" s="170">
        <v>35</v>
      </c>
    </row>
    <row r="203" spans="1:2" ht="15" customHeight="1">
      <c r="A203" s="169" t="s">
        <v>259</v>
      </c>
      <c r="B203" s="170">
        <v>7</v>
      </c>
    </row>
    <row r="204" spans="1:2" ht="15" customHeight="1">
      <c r="A204" s="169" t="s">
        <v>260</v>
      </c>
      <c r="B204" s="170">
        <f>SUM(B205:B210)</f>
        <v>755</v>
      </c>
    </row>
    <row r="205" spans="1:2" ht="15" customHeight="1">
      <c r="A205" s="169" t="s">
        <v>139</v>
      </c>
      <c r="B205" s="170">
        <v>458</v>
      </c>
    </row>
    <row r="206" spans="1:2" ht="15" customHeight="1">
      <c r="A206" s="169" t="s">
        <v>140</v>
      </c>
      <c r="B206" s="170">
        <v>297</v>
      </c>
    </row>
    <row r="207" spans="1:2" ht="15" customHeight="1">
      <c r="A207" s="169" t="s">
        <v>141</v>
      </c>
      <c r="B207" s="170" t="s">
        <v>142</v>
      </c>
    </row>
    <row r="208" spans="1:2" ht="15" customHeight="1">
      <c r="A208" s="169" t="s">
        <v>154</v>
      </c>
      <c r="B208" s="170" t="s">
        <v>142</v>
      </c>
    </row>
    <row r="209" spans="1:2" ht="15" customHeight="1">
      <c r="A209" s="169" t="s">
        <v>149</v>
      </c>
      <c r="B209" s="170" t="s">
        <v>142</v>
      </c>
    </row>
    <row r="210" spans="1:2" ht="15" customHeight="1">
      <c r="A210" s="169" t="s">
        <v>261</v>
      </c>
      <c r="B210" s="170"/>
    </row>
    <row r="211" spans="1:2" ht="15" customHeight="1">
      <c r="A211" s="169" t="s">
        <v>262</v>
      </c>
      <c r="B211" s="170">
        <f>SUM(B212:B218)</f>
        <v>1105</v>
      </c>
    </row>
    <row r="212" spans="1:2" ht="15" customHeight="1">
      <c r="A212" s="169" t="s">
        <v>139</v>
      </c>
      <c r="B212" s="170">
        <v>690</v>
      </c>
    </row>
    <row r="213" spans="1:2" ht="15" customHeight="1">
      <c r="A213" s="169" t="s">
        <v>140</v>
      </c>
      <c r="B213" s="170">
        <v>43</v>
      </c>
    </row>
    <row r="214" spans="1:2" ht="15" customHeight="1">
      <c r="A214" s="169" t="s">
        <v>141</v>
      </c>
      <c r="B214" s="170"/>
    </row>
    <row r="215" spans="1:2" ht="15" customHeight="1">
      <c r="A215" s="169" t="s">
        <v>263</v>
      </c>
      <c r="B215" s="170" t="s">
        <v>142</v>
      </c>
    </row>
    <row r="216" spans="1:2" ht="15" customHeight="1">
      <c r="A216" s="169" t="s">
        <v>264</v>
      </c>
      <c r="B216" s="170" t="s">
        <v>142</v>
      </c>
    </row>
    <row r="217" spans="1:2" ht="15" customHeight="1">
      <c r="A217" s="169" t="s">
        <v>149</v>
      </c>
      <c r="B217" s="170" t="s">
        <v>142</v>
      </c>
    </row>
    <row r="218" spans="1:2" ht="15" customHeight="1">
      <c r="A218" s="169" t="s">
        <v>265</v>
      </c>
      <c r="B218" s="170">
        <v>372</v>
      </c>
    </row>
    <row r="219" spans="1:2" ht="15" customHeight="1">
      <c r="A219" s="169" t="s">
        <v>266</v>
      </c>
      <c r="B219" s="170">
        <f>SUM(B220:B225)</f>
        <v>6196</v>
      </c>
    </row>
    <row r="220" spans="1:2" ht="15" customHeight="1">
      <c r="A220" s="169" t="s">
        <v>139</v>
      </c>
      <c r="B220" s="170">
        <v>3915</v>
      </c>
    </row>
    <row r="221" spans="1:2" ht="15" customHeight="1">
      <c r="A221" s="169" t="s">
        <v>140</v>
      </c>
      <c r="B221" s="170">
        <v>14</v>
      </c>
    </row>
    <row r="222" spans="1:2" ht="15" customHeight="1">
      <c r="A222" s="169" t="s">
        <v>141</v>
      </c>
      <c r="B222" s="170">
        <v>41</v>
      </c>
    </row>
    <row r="223" spans="1:2" ht="15" customHeight="1">
      <c r="A223" s="169" t="s">
        <v>267</v>
      </c>
      <c r="B223" s="170" t="s">
        <v>142</v>
      </c>
    </row>
    <row r="224" spans="1:2" ht="15" customHeight="1">
      <c r="A224" s="169" t="s">
        <v>149</v>
      </c>
      <c r="B224" s="170" t="s">
        <v>142</v>
      </c>
    </row>
    <row r="225" spans="1:2" ht="15" customHeight="1">
      <c r="A225" s="169" t="s">
        <v>268</v>
      </c>
      <c r="B225" s="170">
        <v>2226</v>
      </c>
    </row>
    <row r="226" spans="1:2" ht="15" customHeight="1">
      <c r="A226" s="169" t="s">
        <v>269</v>
      </c>
      <c r="B226" s="170">
        <f>SUM(B227:B231)</f>
        <v>1085</v>
      </c>
    </row>
    <row r="227" spans="1:2" ht="15" customHeight="1">
      <c r="A227" s="169" t="s">
        <v>139</v>
      </c>
      <c r="B227" s="170">
        <v>650</v>
      </c>
    </row>
    <row r="228" spans="1:2" ht="15" customHeight="1">
      <c r="A228" s="169" t="s">
        <v>140</v>
      </c>
      <c r="B228" s="170" t="s">
        <v>142</v>
      </c>
    </row>
    <row r="229" spans="1:2" ht="15" customHeight="1">
      <c r="A229" s="169" t="s">
        <v>141</v>
      </c>
      <c r="B229" s="170" t="s">
        <v>142</v>
      </c>
    </row>
    <row r="230" spans="1:2" ht="15" customHeight="1">
      <c r="A230" s="169" t="s">
        <v>149</v>
      </c>
      <c r="B230" s="170" t="s">
        <v>142</v>
      </c>
    </row>
    <row r="231" spans="1:2" ht="15" customHeight="1">
      <c r="A231" s="169" t="s">
        <v>270</v>
      </c>
      <c r="B231" s="170">
        <v>435</v>
      </c>
    </row>
    <row r="232" spans="1:2" ht="15" customHeight="1">
      <c r="A232" s="169" t="s">
        <v>271</v>
      </c>
      <c r="B232" s="170">
        <f>SUM(B233:B237)</f>
        <v>1650</v>
      </c>
    </row>
    <row r="233" spans="1:2" ht="15" customHeight="1">
      <c r="A233" s="169" t="s">
        <v>139</v>
      </c>
      <c r="B233" s="170">
        <v>520</v>
      </c>
    </row>
    <row r="234" spans="1:2" ht="15" customHeight="1">
      <c r="A234" s="169" t="s">
        <v>140</v>
      </c>
      <c r="B234" s="170">
        <v>120</v>
      </c>
    </row>
    <row r="235" spans="1:2" ht="15" customHeight="1">
      <c r="A235" s="169" t="s">
        <v>141</v>
      </c>
      <c r="B235" s="170" t="s">
        <v>142</v>
      </c>
    </row>
    <row r="236" spans="1:2" ht="15" customHeight="1">
      <c r="A236" s="169" t="s">
        <v>149</v>
      </c>
      <c r="B236" s="170" t="s">
        <v>142</v>
      </c>
    </row>
    <row r="237" spans="1:2" ht="15" customHeight="1">
      <c r="A237" s="169" t="s">
        <v>272</v>
      </c>
      <c r="B237" s="170">
        <v>1010</v>
      </c>
    </row>
    <row r="238" spans="1:2" ht="15" customHeight="1">
      <c r="A238" s="169" t="s">
        <v>273</v>
      </c>
      <c r="B238" s="170">
        <f>SUM(B239:B243)</f>
        <v>562</v>
      </c>
    </row>
    <row r="239" spans="1:2" ht="15" customHeight="1">
      <c r="A239" s="169" t="s">
        <v>139</v>
      </c>
      <c r="B239" s="170">
        <v>247</v>
      </c>
    </row>
    <row r="240" spans="1:2" ht="15" customHeight="1">
      <c r="A240" s="169" t="s">
        <v>140</v>
      </c>
      <c r="B240" s="170" t="s">
        <v>142</v>
      </c>
    </row>
    <row r="241" spans="1:2" ht="15" customHeight="1">
      <c r="A241" s="169" t="s">
        <v>141</v>
      </c>
      <c r="B241" s="170" t="s">
        <v>142</v>
      </c>
    </row>
    <row r="242" spans="1:2" ht="15" customHeight="1">
      <c r="A242" s="169" t="s">
        <v>149</v>
      </c>
      <c r="B242" s="170" t="s">
        <v>142</v>
      </c>
    </row>
    <row r="243" spans="1:2" ht="15" customHeight="1">
      <c r="A243" s="169" t="s">
        <v>274</v>
      </c>
      <c r="B243" s="170">
        <v>315</v>
      </c>
    </row>
    <row r="244" spans="1:2" ht="15" customHeight="1">
      <c r="A244" s="169" t="s">
        <v>275</v>
      </c>
      <c r="B244" s="170">
        <f>SUM(B245:B249)</f>
        <v>0</v>
      </c>
    </row>
    <row r="245" spans="1:2" ht="15" customHeight="1">
      <c r="A245" s="169" t="s">
        <v>139</v>
      </c>
      <c r="B245" s="170" t="s">
        <v>142</v>
      </c>
    </row>
    <row r="246" spans="1:2" ht="15" customHeight="1">
      <c r="A246" s="169" t="s">
        <v>140</v>
      </c>
      <c r="B246" s="170" t="s">
        <v>142</v>
      </c>
    </row>
    <row r="247" spans="1:2" ht="15" customHeight="1">
      <c r="A247" s="169" t="s">
        <v>141</v>
      </c>
      <c r="B247" s="170" t="s">
        <v>142</v>
      </c>
    </row>
    <row r="248" spans="1:2" ht="15" customHeight="1">
      <c r="A248" s="169" t="s">
        <v>149</v>
      </c>
      <c r="B248" s="170" t="s">
        <v>142</v>
      </c>
    </row>
    <row r="249" spans="1:2" ht="15" customHeight="1">
      <c r="A249" s="169" t="s">
        <v>276</v>
      </c>
      <c r="B249" s="170"/>
    </row>
    <row r="250" spans="1:2" ht="15" customHeight="1">
      <c r="A250" s="169" t="s">
        <v>277</v>
      </c>
      <c r="B250" s="170">
        <f>SUM(B251:B255)</f>
        <v>570</v>
      </c>
    </row>
    <row r="251" spans="1:2" ht="15" customHeight="1">
      <c r="A251" s="169" t="s">
        <v>139</v>
      </c>
      <c r="B251" s="170">
        <v>351</v>
      </c>
    </row>
    <row r="252" spans="1:2" ht="15" customHeight="1">
      <c r="A252" s="169" t="s">
        <v>140</v>
      </c>
      <c r="B252" s="170">
        <v>123</v>
      </c>
    </row>
    <row r="253" spans="1:2" ht="15" customHeight="1">
      <c r="A253" s="169" t="s">
        <v>141</v>
      </c>
      <c r="B253" s="170"/>
    </row>
    <row r="254" spans="1:2" ht="15" customHeight="1">
      <c r="A254" s="169" t="s">
        <v>149</v>
      </c>
      <c r="B254" s="170" t="s">
        <v>142</v>
      </c>
    </row>
    <row r="255" spans="1:2" ht="15" customHeight="1">
      <c r="A255" s="169" t="s">
        <v>278</v>
      </c>
      <c r="B255" s="170">
        <v>96</v>
      </c>
    </row>
    <row r="256" spans="1:2" ht="15" customHeight="1">
      <c r="A256" s="169" t="s">
        <v>279</v>
      </c>
      <c r="B256" s="170">
        <f>SUM(B257:B258)</f>
        <v>277</v>
      </c>
    </row>
    <row r="257" spans="1:2" ht="15" customHeight="1">
      <c r="A257" s="169" t="s">
        <v>280</v>
      </c>
      <c r="B257" s="170"/>
    </row>
    <row r="258" spans="1:2" ht="15" customHeight="1">
      <c r="A258" s="169" t="s">
        <v>281</v>
      </c>
      <c r="B258" s="170">
        <v>277</v>
      </c>
    </row>
    <row r="259" spans="1:2" ht="15" customHeight="1">
      <c r="A259" s="169" t="s">
        <v>282</v>
      </c>
      <c r="B259" s="170" t="s">
        <v>142</v>
      </c>
    </row>
    <row r="260" spans="1:2" ht="15" customHeight="1">
      <c r="A260" s="169" t="s">
        <v>283</v>
      </c>
      <c r="B260" s="170" t="s">
        <v>142</v>
      </c>
    </row>
    <row r="261" spans="1:2" ht="15" customHeight="1">
      <c r="A261" s="169" t="s">
        <v>139</v>
      </c>
      <c r="B261" s="170" t="s">
        <v>142</v>
      </c>
    </row>
    <row r="262" spans="1:2" ht="15" customHeight="1">
      <c r="A262" s="169" t="s">
        <v>140</v>
      </c>
      <c r="B262" s="170" t="s">
        <v>142</v>
      </c>
    </row>
    <row r="263" spans="1:2" ht="15" customHeight="1">
      <c r="A263" s="169" t="s">
        <v>141</v>
      </c>
      <c r="B263" s="170" t="s">
        <v>142</v>
      </c>
    </row>
    <row r="264" spans="1:2" ht="15" customHeight="1">
      <c r="A264" s="169" t="s">
        <v>267</v>
      </c>
      <c r="B264" s="170" t="s">
        <v>142</v>
      </c>
    </row>
    <row r="265" spans="1:2" ht="15" customHeight="1">
      <c r="A265" s="169" t="s">
        <v>149</v>
      </c>
      <c r="B265" s="170" t="s">
        <v>142</v>
      </c>
    </row>
    <row r="266" spans="1:2" ht="15" customHeight="1">
      <c r="A266" s="169" t="s">
        <v>284</v>
      </c>
      <c r="B266" s="170" t="s">
        <v>142</v>
      </c>
    </row>
    <row r="267" spans="1:2" ht="15" customHeight="1">
      <c r="A267" s="169" t="s">
        <v>285</v>
      </c>
      <c r="B267" s="170" t="s">
        <v>142</v>
      </c>
    </row>
    <row r="268" spans="1:2" ht="15" customHeight="1">
      <c r="A268" s="169" t="s">
        <v>286</v>
      </c>
      <c r="B268" s="170" t="s">
        <v>142</v>
      </c>
    </row>
    <row r="269" spans="1:2" ht="15" customHeight="1">
      <c r="A269" s="169" t="s">
        <v>287</v>
      </c>
      <c r="B269" s="170" t="s">
        <v>142</v>
      </c>
    </row>
    <row r="270" spans="1:2" ht="15" customHeight="1">
      <c r="A270" s="169" t="s">
        <v>288</v>
      </c>
      <c r="B270" s="170" t="s">
        <v>142</v>
      </c>
    </row>
    <row r="271" spans="1:2" ht="15" customHeight="1">
      <c r="A271" s="169" t="s">
        <v>289</v>
      </c>
      <c r="B271" s="170" t="s">
        <v>142</v>
      </c>
    </row>
    <row r="272" spans="1:2" ht="15" customHeight="1">
      <c r="A272" s="169" t="s">
        <v>290</v>
      </c>
      <c r="B272" s="170" t="s">
        <v>142</v>
      </c>
    </row>
    <row r="273" spans="1:2" ht="15" customHeight="1">
      <c r="A273" s="169" t="s">
        <v>291</v>
      </c>
      <c r="B273" s="170" t="s">
        <v>142</v>
      </c>
    </row>
    <row r="274" spans="1:2" ht="15" customHeight="1">
      <c r="A274" s="169" t="s">
        <v>292</v>
      </c>
      <c r="B274" s="170" t="s">
        <v>142</v>
      </c>
    </row>
    <row r="275" spans="1:2" ht="15" customHeight="1">
      <c r="A275" s="169" t="s">
        <v>293</v>
      </c>
      <c r="B275" s="170" t="s">
        <v>142</v>
      </c>
    </row>
    <row r="276" spans="1:2" ht="15" customHeight="1">
      <c r="A276" s="169" t="s">
        <v>294</v>
      </c>
      <c r="B276" s="170" t="s">
        <v>142</v>
      </c>
    </row>
    <row r="277" spans="1:2" ht="15" customHeight="1">
      <c r="A277" s="169" t="s">
        <v>295</v>
      </c>
      <c r="B277" s="170" t="s">
        <v>142</v>
      </c>
    </row>
    <row r="278" spans="1:2" ht="15" customHeight="1">
      <c r="A278" s="169" t="s">
        <v>296</v>
      </c>
      <c r="B278" s="170" t="s">
        <v>142</v>
      </c>
    </row>
    <row r="279" spans="1:2" ht="15" customHeight="1">
      <c r="A279" s="169" t="s">
        <v>297</v>
      </c>
      <c r="B279" s="170" t="s">
        <v>142</v>
      </c>
    </row>
    <row r="280" spans="1:2" ht="15" customHeight="1">
      <c r="A280" s="169" t="s">
        <v>298</v>
      </c>
      <c r="B280" s="170" t="s">
        <v>142</v>
      </c>
    </row>
    <row r="281" spans="1:2" ht="15" customHeight="1">
      <c r="A281" s="169" t="s">
        <v>299</v>
      </c>
      <c r="B281" s="170" t="s">
        <v>142</v>
      </c>
    </row>
    <row r="282" spans="1:2" ht="15" customHeight="1">
      <c r="A282" s="169" t="s">
        <v>300</v>
      </c>
      <c r="B282" s="170" t="s">
        <v>142</v>
      </c>
    </row>
    <row r="283" spans="1:2" ht="15" customHeight="1">
      <c r="A283" s="169" t="s">
        <v>301</v>
      </c>
      <c r="B283" s="170" t="s">
        <v>142</v>
      </c>
    </row>
    <row r="284" spans="1:2" ht="15" customHeight="1">
      <c r="A284" s="169" t="s">
        <v>302</v>
      </c>
      <c r="B284" s="170" t="s">
        <v>142</v>
      </c>
    </row>
    <row r="285" spans="1:2" ht="15" customHeight="1">
      <c r="A285" s="169" t="s">
        <v>303</v>
      </c>
      <c r="B285" s="170" t="s">
        <v>142</v>
      </c>
    </row>
    <row r="286" spans="1:2" ht="15" customHeight="1">
      <c r="A286" s="169" t="s">
        <v>304</v>
      </c>
      <c r="B286" s="170" t="s">
        <v>142</v>
      </c>
    </row>
    <row r="287" spans="1:2" ht="15" customHeight="1">
      <c r="A287" s="169" t="s">
        <v>305</v>
      </c>
      <c r="B287" s="170" t="s">
        <v>142</v>
      </c>
    </row>
    <row r="288" spans="1:2" ht="15" customHeight="1">
      <c r="A288" s="169" t="s">
        <v>306</v>
      </c>
      <c r="B288" s="170" t="s">
        <v>142</v>
      </c>
    </row>
    <row r="289" spans="1:2" ht="15" customHeight="1">
      <c r="A289" s="169" t="s">
        <v>307</v>
      </c>
      <c r="B289" s="170" t="s">
        <v>142</v>
      </c>
    </row>
    <row r="290" spans="1:2" ht="15" customHeight="1">
      <c r="A290" s="169" t="s">
        <v>308</v>
      </c>
      <c r="B290" s="170" t="s">
        <v>142</v>
      </c>
    </row>
    <row r="291" spans="1:2" ht="15" customHeight="1">
      <c r="A291" s="169" t="s">
        <v>309</v>
      </c>
      <c r="B291" s="170" t="s">
        <v>142</v>
      </c>
    </row>
    <row r="292" spans="1:2" ht="15" customHeight="1">
      <c r="A292" s="169" t="s">
        <v>310</v>
      </c>
      <c r="B292" s="170">
        <f>SUM(B293,B295,B297,B299,B309)</f>
        <v>4973</v>
      </c>
    </row>
    <row r="293" spans="1:2" ht="15" customHeight="1">
      <c r="A293" s="169" t="s">
        <v>311</v>
      </c>
      <c r="B293" s="170"/>
    </row>
    <row r="294" spans="1:2" ht="15" customHeight="1">
      <c r="A294" s="169" t="s">
        <v>312</v>
      </c>
      <c r="B294" s="170"/>
    </row>
    <row r="295" spans="1:2" ht="15" customHeight="1">
      <c r="A295" s="169" t="s">
        <v>313</v>
      </c>
      <c r="B295" s="170" t="s">
        <v>142</v>
      </c>
    </row>
    <row r="296" spans="1:2" ht="15" customHeight="1">
      <c r="A296" s="169" t="s">
        <v>314</v>
      </c>
      <c r="B296" s="170" t="s">
        <v>142</v>
      </c>
    </row>
    <row r="297" spans="1:2" ht="15" customHeight="1">
      <c r="A297" s="169" t="s">
        <v>315</v>
      </c>
      <c r="B297" s="170" t="s">
        <v>142</v>
      </c>
    </row>
    <row r="298" spans="1:2" ht="15" customHeight="1">
      <c r="A298" s="169" t="s">
        <v>316</v>
      </c>
      <c r="B298" s="170" t="s">
        <v>142</v>
      </c>
    </row>
    <row r="299" spans="1:2" ht="15" customHeight="1">
      <c r="A299" s="169" t="s">
        <v>317</v>
      </c>
      <c r="B299" s="170">
        <f>SUM(B300:B308)</f>
        <v>4973</v>
      </c>
    </row>
    <row r="300" spans="1:2" ht="15" customHeight="1">
      <c r="A300" s="169" t="s">
        <v>318</v>
      </c>
      <c r="B300" s="170" t="s">
        <v>142</v>
      </c>
    </row>
    <row r="301" spans="1:2" ht="15" customHeight="1">
      <c r="A301" s="169" t="s">
        <v>319</v>
      </c>
      <c r="B301" s="170" t="s">
        <v>142</v>
      </c>
    </row>
    <row r="302" spans="1:2" ht="15" customHeight="1">
      <c r="A302" s="169" t="s">
        <v>320</v>
      </c>
      <c r="B302" s="170">
        <v>4973</v>
      </c>
    </row>
    <row r="303" spans="1:2" ht="15" customHeight="1">
      <c r="A303" s="169" t="s">
        <v>321</v>
      </c>
      <c r="B303" s="170" t="s">
        <v>142</v>
      </c>
    </row>
    <row r="304" spans="1:2" ht="15" customHeight="1">
      <c r="A304" s="169" t="s">
        <v>322</v>
      </c>
      <c r="B304" s="170" t="s">
        <v>142</v>
      </c>
    </row>
    <row r="305" spans="1:2" ht="15" customHeight="1">
      <c r="A305" s="169" t="s">
        <v>323</v>
      </c>
      <c r="B305" s="170" t="s">
        <v>142</v>
      </c>
    </row>
    <row r="306" spans="1:2" ht="15" customHeight="1">
      <c r="A306" s="169" t="s">
        <v>324</v>
      </c>
      <c r="B306" s="170" t="s">
        <v>142</v>
      </c>
    </row>
    <row r="307" spans="1:2" ht="15" customHeight="1">
      <c r="A307" s="169" t="s">
        <v>325</v>
      </c>
      <c r="B307" s="170"/>
    </row>
    <row r="308" spans="1:2" ht="15" customHeight="1">
      <c r="A308" s="169" t="s">
        <v>326</v>
      </c>
      <c r="B308" s="170" t="s">
        <v>142</v>
      </c>
    </row>
    <row r="309" spans="1:2" ht="15" customHeight="1">
      <c r="A309" s="169" t="s">
        <v>327</v>
      </c>
      <c r="B309" s="170" t="s">
        <v>142</v>
      </c>
    </row>
    <row r="310" spans="1:2" ht="15" customHeight="1">
      <c r="A310" s="169" t="s">
        <v>328</v>
      </c>
      <c r="B310" s="170" t="s">
        <v>142</v>
      </c>
    </row>
    <row r="311" spans="1:2" ht="15" customHeight="1">
      <c r="A311" s="169" t="s">
        <v>329</v>
      </c>
      <c r="B311" s="170">
        <f>SUM(B312,B322,B344,B351,B363,B372,B386,B395,B404,B412,B420,B429)</f>
        <v>64020</v>
      </c>
    </row>
    <row r="312" spans="1:2" ht="15" customHeight="1">
      <c r="A312" s="169" t="s">
        <v>330</v>
      </c>
      <c r="B312" s="170">
        <f>SUM(B313:B321)</f>
        <v>2523</v>
      </c>
    </row>
    <row r="313" spans="1:2" ht="15" customHeight="1">
      <c r="A313" s="169" t="s">
        <v>331</v>
      </c>
      <c r="B313" s="170">
        <v>1117</v>
      </c>
    </row>
    <row r="314" spans="1:2" ht="15" customHeight="1">
      <c r="A314" s="169" t="s">
        <v>332</v>
      </c>
      <c r="B314" s="170" t="s">
        <v>142</v>
      </c>
    </row>
    <row r="315" spans="1:2" ht="15" customHeight="1">
      <c r="A315" s="169" t="s">
        <v>333</v>
      </c>
      <c r="B315" s="170">
        <v>1406</v>
      </c>
    </row>
    <row r="316" spans="1:2" ht="15" customHeight="1">
      <c r="A316" s="169" t="s">
        <v>334</v>
      </c>
      <c r="B316" s="170" t="s">
        <v>142</v>
      </c>
    </row>
    <row r="317" spans="1:2" ht="15" customHeight="1">
      <c r="A317" s="169" t="s">
        <v>335</v>
      </c>
      <c r="B317" s="170" t="s">
        <v>142</v>
      </c>
    </row>
    <row r="318" spans="1:2" ht="15" customHeight="1">
      <c r="A318" s="169" t="s">
        <v>336</v>
      </c>
      <c r="B318" s="170" t="s">
        <v>142</v>
      </c>
    </row>
    <row r="319" spans="1:2" ht="15" customHeight="1">
      <c r="A319" s="169" t="s">
        <v>337</v>
      </c>
      <c r="B319" s="170" t="s">
        <v>142</v>
      </c>
    </row>
    <row r="320" spans="1:2" ht="15" customHeight="1">
      <c r="A320" s="169" t="s">
        <v>338</v>
      </c>
      <c r="B320" s="170" t="s">
        <v>142</v>
      </c>
    </row>
    <row r="321" spans="1:2" ht="15" customHeight="1">
      <c r="A321" s="169" t="s">
        <v>339</v>
      </c>
      <c r="B321" s="170" t="s">
        <v>142</v>
      </c>
    </row>
    <row r="322" spans="1:2" ht="15" customHeight="1">
      <c r="A322" s="169" t="s">
        <v>340</v>
      </c>
      <c r="B322" s="170">
        <f>SUM(B323:B343)</f>
        <v>56730</v>
      </c>
    </row>
    <row r="323" spans="1:2" ht="15" customHeight="1">
      <c r="A323" s="169" t="s">
        <v>139</v>
      </c>
      <c r="B323" s="170">
        <v>21841</v>
      </c>
    </row>
    <row r="324" spans="1:2" ht="15" customHeight="1">
      <c r="A324" s="169" t="s">
        <v>140</v>
      </c>
      <c r="B324" s="170">
        <v>9339</v>
      </c>
    </row>
    <row r="325" spans="1:2" ht="15" customHeight="1">
      <c r="A325" s="169" t="s">
        <v>141</v>
      </c>
      <c r="B325" s="170" t="s">
        <v>142</v>
      </c>
    </row>
    <row r="326" spans="1:2" ht="15" customHeight="1">
      <c r="A326" s="169" t="s">
        <v>341</v>
      </c>
      <c r="B326" s="170">
        <v>255</v>
      </c>
    </row>
    <row r="327" spans="1:2" ht="15" customHeight="1">
      <c r="A327" s="169" t="s">
        <v>342</v>
      </c>
      <c r="B327" s="170"/>
    </row>
    <row r="328" spans="1:2" ht="15" customHeight="1">
      <c r="A328" s="169" t="s">
        <v>343</v>
      </c>
      <c r="B328" s="170"/>
    </row>
    <row r="329" spans="1:2" ht="15" customHeight="1">
      <c r="A329" s="169" t="s">
        <v>344</v>
      </c>
      <c r="B329" s="170" t="s">
        <v>142</v>
      </c>
    </row>
    <row r="330" spans="1:2" ht="15" customHeight="1">
      <c r="A330" s="169" t="s">
        <v>345</v>
      </c>
      <c r="B330" s="170">
        <v>1182</v>
      </c>
    </row>
    <row r="331" spans="1:2" ht="15" customHeight="1">
      <c r="A331" s="169" t="s">
        <v>346</v>
      </c>
      <c r="B331" s="170" t="s">
        <v>142</v>
      </c>
    </row>
    <row r="332" spans="1:2" ht="15" customHeight="1">
      <c r="A332" s="169" t="s">
        <v>347</v>
      </c>
      <c r="B332" s="170" t="s">
        <v>142</v>
      </c>
    </row>
    <row r="333" spans="1:2" ht="15" customHeight="1">
      <c r="A333" s="169" t="s">
        <v>348</v>
      </c>
      <c r="B333" s="170">
        <v>724</v>
      </c>
    </row>
    <row r="334" spans="1:2" ht="15" customHeight="1">
      <c r="A334" s="169" t="s">
        <v>349</v>
      </c>
      <c r="B334" s="170">
        <v>18998</v>
      </c>
    </row>
    <row r="335" spans="1:2" ht="15" customHeight="1">
      <c r="A335" s="169" t="s">
        <v>350</v>
      </c>
      <c r="B335" s="170" t="s">
        <v>142</v>
      </c>
    </row>
    <row r="336" spans="1:2" ht="15" customHeight="1">
      <c r="A336" s="169" t="s">
        <v>351</v>
      </c>
      <c r="B336" s="170" t="s">
        <v>142</v>
      </c>
    </row>
    <row r="337" spans="1:2" ht="15" customHeight="1">
      <c r="A337" s="169" t="s">
        <v>352</v>
      </c>
      <c r="B337" s="170">
        <v>295</v>
      </c>
    </row>
    <row r="338" spans="1:2" ht="15" customHeight="1">
      <c r="A338" s="169" t="s">
        <v>353</v>
      </c>
      <c r="B338" s="170" t="s">
        <v>142</v>
      </c>
    </row>
    <row r="339" spans="1:2" ht="15" customHeight="1">
      <c r="A339" s="169" t="s">
        <v>354</v>
      </c>
      <c r="B339" s="170">
        <v>231</v>
      </c>
    </row>
    <row r="340" spans="1:2" ht="15" customHeight="1">
      <c r="A340" s="169" t="s">
        <v>355</v>
      </c>
      <c r="B340" s="170" t="s">
        <v>142</v>
      </c>
    </row>
    <row r="341" spans="1:2" ht="15" customHeight="1">
      <c r="A341" s="169" t="s">
        <v>183</v>
      </c>
      <c r="B341" s="170" t="s">
        <v>142</v>
      </c>
    </row>
    <row r="342" spans="1:2" ht="15" customHeight="1">
      <c r="A342" s="169" t="s">
        <v>149</v>
      </c>
      <c r="B342" s="170" t="s">
        <v>142</v>
      </c>
    </row>
    <row r="343" spans="1:2" ht="15" customHeight="1">
      <c r="A343" s="169" t="s">
        <v>356</v>
      </c>
      <c r="B343" s="170">
        <v>3865</v>
      </c>
    </row>
    <row r="344" spans="1:2" ht="15" customHeight="1">
      <c r="A344" s="169" t="s">
        <v>357</v>
      </c>
      <c r="B344" s="170">
        <f>SUM(B345:B350)</f>
        <v>478</v>
      </c>
    </row>
    <row r="345" spans="1:2" ht="15" customHeight="1">
      <c r="A345" s="169" t="s">
        <v>139</v>
      </c>
      <c r="B345" s="170"/>
    </row>
    <row r="346" spans="1:2" ht="15" customHeight="1">
      <c r="A346" s="169" t="s">
        <v>140</v>
      </c>
      <c r="B346" s="170">
        <v>220</v>
      </c>
    </row>
    <row r="347" spans="1:2" ht="15" customHeight="1">
      <c r="A347" s="169" t="s">
        <v>141</v>
      </c>
      <c r="B347" s="170" t="s">
        <v>142</v>
      </c>
    </row>
    <row r="348" spans="1:2" ht="15" customHeight="1">
      <c r="A348" s="169" t="s">
        <v>358</v>
      </c>
      <c r="B348" s="170" t="s">
        <v>142</v>
      </c>
    </row>
    <row r="349" spans="1:2" ht="15" customHeight="1">
      <c r="A349" s="169" t="s">
        <v>149</v>
      </c>
      <c r="B349" s="170" t="s">
        <v>142</v>
      </c>
    </row>
    <row r="350" spans="1:2" ht="15" customHeight="1">
      <c r="A350" s="169" t="s">
        <v>359</v>
      </c>
      <c r="B350" s="170">
        <v>258</v>
      </c>
    </row>
    <row r="351" spans="1:2" ht="15" customHeight="1">
      <c r="A351" s="169" t="s">
        <v>360</v>
      </c>
      <c r="B351" s="170">
        <f>SUM(B352:B362)</f>
        <v>0</v>
      </c>
    </row>
    <row r="352" spans="1:2" ht="15" customHeight="1">
      <c r="A352" s="169" t="s">
        <v>139</v>
      </c>
      <c r="B352" s="170"/>
    </row>
    <row r="353" spans="1:2" ht="15" customHeight="1">
      <c r="A353" s="169" t="s">
        <v>140</v>
      </c>
      <c r="B353" s="170"/>
    </row>
    <row r="354" spans="1:2" ht="15" customHeight="1">
      <c r="A354" s="169" t="s">
        <v>141</v>
      </c>
      <c r="B354" s="170"/>
    </row>
    <row r="355" spans="1:2" ht="15" customHeight="1">
      <c r="A355" s="169" t="s">
        <v>361</v>
      </c>
      <c r="B355" s="170"/>
    </row>
    <row r="356" spans="1:2" ht="15" customHeight="1">
      <c r="A356" s="169" t="s">
        <v>362</v>
      </c>
      <c r="B356" s="170"/>
    </row>
    <row r="357" spans="1:2" ht="15" customHeight="1">
      <c r="A357" s="169" t="s">
        <v>363</v>
      </c>
      <c r="B357" s="170"/>
    </row>
    <row r="358" spans="1:2" ht="15" customHeight="1">
      <c r="A358" s="169" t="s">
        <v>364</v>
      </c>
      <c r="B358" s="170"/>
    </row>
    <row r="359" spans="1:2" ht="15" customHeight="1">
      <c r="A359" s="169" t="s">
        <v>365</v>
      </c>
      <c r="B359" s="170"/>
    </row>
    <row r="360" spans="1:2" ht="15" customHeight="1">
      <c r="A360" s="169" t="s">
        <v>366</v>
      </c>
      <c r="B360" s="170"/>
    </row>
    <row r="361" spans="1:2" ht="15" customHeight="1">
      <c r="A361" s="169" t="s">
        <v>149</v>
      </c>
      <c r="B361" s="170"/>
    </row>
    <row r="362" spans="1:2" ht="15" customHeight="1">
      <c r="A362" s="169" t="s">
        <v>367</v>
      </c>
      <c r="B362" s="170"/>
    </row>
    <row r="363" spans="1:2" ht="15" customHeight="1">
      <c r="A363" s="169" t="s">
        <v>368</v>
      </c>
      <c r="B363" s="170">
        <f>SUM(B364:B371)</f>
        <v>0</v>
      </c>
    </row>
    <row r="364" spans="1:2" ht="15" customHeight="1">
      <c r="A364" s="169" t="s">
        <v>139</v>
      </c>
      <c r="B364" s="170"/>
    </row>
    <row r="365" spans="1:2" ht="15" customHeight="1">
      <c r="A365" s="169" t="s">
        <v>140</v>
      </c>
      <c r="B365" s="170"/>
    </row>
    <row r="366" spans="1:2" ht="15" customHeight="1">
      <c r="A366" s="169" t="s">
        <v>141</v>
      </c>
      <c r="B366" s="170"/>
    </row>
    <row r="367" spans="1:2" ht="15" customHeight="1">
      <c r="A367" s="169" t="s">
        <v>369</v>
      </c>
      <c r="B367" s="170"/>
    </row>
    <row r="368" spans="1:2" ht="15" customHeight="1">
      <c r="A368" s="169" t="s">
        <v>370</v>
      </c>
      <c r="B368" s="170"/>
    </row>
    <row r="369" spans="1:2" ht="15" customHeight="1">
      <c r="A369" s="169" t="s">
        <v>371</v>
      </c>
      <c r="B369" s="170"/>
    </row>
    <row r="370" spans="1:2" ht="15" customHeight="1">
      <c r="A370" s="169" t="s">
        <v>149</v>
      </c>
      <c r="B370" s="170"/>
    </row>
    <row r="371" spans="1:2" ht="15" customHeight="1">
      <c r="A371" s="169" t="s">
        <v>372</v>
      </c>
      <c r="B371" s="170"/>
    </row>
    <row r="372" spans="1:2" ht="15" customHeight="1">
      <c r="A372" s="169" t="s">
        <v>373</v>
      </c>
      <c r="B372" s="170">
        <f>SUM(B373:B385)</f>
        <v>2138</v>
      </c>
    </row>
    <row r="373" spans="1:2" ht="15" customHeight="1">
      <c r="A373" s="169" t="s">
        <v>139</v>
      </c>
      <c r="B373" s="170">
        <v>1162</v>
      </c>
    </row>
    <row r="374" spans="1:2" ht="15" customHeight="1">
      <c r="A374" s="169" t="s">
        <v>140</v>
      </c>
      <c r="B374" s="170">
        <v>460</v>
      </c>
    </row>
    <row r="375" spans="1:2" ht="15" customHeight="1">
      <c r="A375" s="169" t="s">
        <v>141</v>
      </c>
      <c r="B375" s="170" t="s">
        <v>142</v>
      </c>
    </row>
    <row r="376" spans="1:2" ht="15" customHeight="1">
      <c r="A376" s="169" t="s">
        <v>374</v>
      </c>
      <c r="B376" s="170"/>
    </row>
    <row r="377" spans="1:2" ht="15" customHeight="1">
      <c r="A377" s="169" t="s">
        <v>375</v>
      </c>
      <c r="B377" s="170"/>
    </row>
    <row r="378" spans="1:2" ht="15" customHeight="1">
      <c r="A378" s="169" t="s">
        <v>376</v>
      </c>
      <c r="B378" s="170"/>
    </row>
    <row r="379" spans="1:2" ht="15" customHeight="1">
      <c r="A379" s="169" t="s">
        <v>377</v>
      </c>
      <c r="B379" s="170">
        <v>312</v>
      </c>
    </row>
    <row r="380" spans="1:2" ht="15" customHeight="1">
      <c r="A380" s="169" t="s">
        <v>378</v>
      </c>
      <c r="B380" s="170" t="s">
        <v>142</v>
      </c>
    </row>
    <row r="381" spans="1:2" ht="15" customHeight="1">
      <c r="A381" s="169" t="s">
        <v>379</v>
      </c>
      <c r="B381" s="170">
        <v>115</v>
      </c>
    </row>
    <row r="382" spans="1:2" ht="15" customHeight="1">
      <c r="A382" s="169" t="s">
        <v>380</v>
      </c>
      <c r="B382" s="170" t="s">
        <v>142</v>
      </c>
    </row>
    <row r="383" spans="1:2" ht="15" customHeight="1">
      <c r="A383" s="169" t="s">
        <v>381</v>
      </c>
      <c r="B383" s="170" t="s">
        <v>142</v>
      </c>
    </row>
    <row r="384" spans="1:2" ht="15" customHeight="1">
      <c r="A384" s="169" t="s">
        <v>149</v>
      </c>
      <c r="B384" s="170" t="s">
        <v>142</v>
      </c>
    </row>
    <row r="385" spans="1:2" ht="15" customHeight="1">
      <c r="A385" s="169" t="s">
        <v>382</v>
      </c>
      <c r="B385" s="170">
        <v>89</v>
      </c>
    </row>
    <row r="386" spans="1:2" ht="15" customHeight="1">
      <c r="A386" s="169" t="s">
        <v>383</v>
      </c>
      <c r="B386" s="170" t="s">
        <v>142</v>
      </c>
    </row>
    <row r="387" spans="1:2" ht="15" customHeight="1">
      <c r="A387" s="169" t="s">
        <v>139</v>
      </c>
      <c r="B387" s="170" t="s">
        <v>142</v>
      </c>
    </row>
    <row r="388" spans="1:2" ht="15" customHeight="1">
      <c r="A388" s="169" t="s">
        <v>140</v>
      </c>
      <c r="B388" s="170" t="s">
        <v>142</v>
      </c>
    </row>
    <row r="389" spans="1:2" ht="15" customHeight="1">
      <c r="A389" s="169" t="s">
        <v>141</v>
      </c>
      <c r="B389" s="170" t="s">
        <v>142</v>
      </c>
    </row>
    <row r="390" spans="1:2" ht="15" customHeight="1">
      <c r="A390" s="169" t="s">
        <v>384</v>
      </c>
      <c r="B390" s="170" t="s">
        <v>142</v>
      </c>
    </row>
    <row r="391" spans="1:2" ht="15" customHeight="1">
      <c r="A391" s="169" t="s">
        <v>385</v>
      </c>
      <c r="B391" s="170" t="s">
        <v>142</v>
      </c>
    </row>
    <row r="392" spans="1:2" ht="15" customHeight="1">
      <c r="A392" s="169" t="s">
        <v>386</v>
      </c>
      <c r="B392" s="170" t="s">
        <v>142</v>
      </c>
    </row>
    <row r="393" spans="1:2" ht="15" customHeight="1">
      <c r="A393" s="169" t="s">
        <v>149</v>
      </c>
      <c r="B393" s="170" t="s">
        <v>142</v>
      </c>
    </row>
    <row r="394" spans="1:2" ht="15" customHeight="1">
      <c r="A394" s="169" t="s">
        <v>387</v>
      </c>
      <c r="B394" s="170" t="s">
        <v>142</v>
      </c>
    </row>
    <row r="395" spans="1:2" ht="15" customHeight="1">
      <c r="A395" s="169" t="s">
        <v>388</v>
      </c>
      <c r="B395" s="170">
        <f>SUM(B396:B403)</f>
        <v>2032</v>
      </c>
    </row>
    <row r="396" spans="1:2" ht="15" customHeight="1">
      <c r="A396" s="169" t="s">
        <v>139</v>
      </c>
      <c r="B396" s="170">
        <v>1480</v>
      </c>
    </row>
    <row r="397" spans="1:2" ht="15" customHeight="1">
      <c r="A397" s="169" t="s">
        <v>140</v>
      </c>
      <c r="B397" s="170"/>
    </row>
    <row r="398" spans="1:2" ht="15" customHeight="1">
      <c r="A398" s="169" t="s">
        <v>141</v>
      </c>
      <c r="B398" s="170" t="s">
        <v>142</v>
      </c>
    </row>
    <row r="399" spans="1:2" ht="15" customHeight="1">
      <c r="A399" s="169" t="s">
        <v>389</v>
      </c>
      <c r="B399" s="170">
        <v>472</v>
      </c>
    </row>
    <row r="400" spans="1:2" ht="15" customHeight="1">
      <c r="A400" s="169" t="s">
        <v>390</v>
      </c>
      <c r="B400" s="170" t="s">
        <v>142</v>
      </c>
    </row>
    <row r="401" spans="1:2" ht="15" customHeight="1">
      <c r="A401" s="169" t="s">
        <v>391</v>
      </c>
      <c r="B401" s="170">
        <v>80</v>
      </c>
    </row>
    <row r="402" spans="1:2" ht="15" customHeight="1">
      <c r="A402" s="169" t="s">
        <v>149</v>
      </c>
      <c r="B402" s="170" t="s">
        <v>142</v>
      </c>
    </row>
    <row r="403" spans="1:2" ht="15" customHeight="1">
      <c r="A403" s="169" t="s">
        <v>392</v>
      </c>
      <c r="B403" s="170" t="s">
        <v>142</v>
      </c>
    </row>
    <row r="404" spans="1:2" ht="15" customHeight="1">
      <c r="A404" s="169" t="s">
        <v>393</v>
      </c>
      <c r="B404" s="170" t="s">
        <v>142</v>
      </c>
    </row>
    <row r="405" spans="1:2" ht="15" customHeight="1">
      <c r="A405" s="169" t="s">
        <v>139</v>
      </c>
      <c r="B405" s="170" t="s">
        <v>142</v>
      </c>
    </row>
    <row r="406" spans="1:2" ht="15" customHeight="1">
      <c r="A406" s="169" t="s">
        <v>140</v>
      </c>
      <c r="B406" s="170" t="s">
        <v>142</v>
      </c>
    </row>
    <row r="407" spans="1:2" ht="15" customHeight="1">
      <c r="A407" s="169" t="s">
        <v>141</v>
      </c>
      <c r="B407" s="170" t="s">
        <v>142</v>
      </c>
    </row>
    <row r="408" spans="1:2" ht="15" customHeight="1">
      <c r="A408" s="169" t="s">
        <v>394</v>
      </c>
      <c r="B408" s="170" t="s">
        <v>142</v>
      </c>
    </row>
    <row r="409" spans="1:2" ht="15" customHeight="1">
      <c r="A409" s="169" t="s">
        <v>395</v>
      </c>
      <c r="B409" s="170" t="s">
        <v>142</v>
      </c>
    </row>
    <row r="410" spans="1:2" ht="15" customHeight="1">
      <c r="A410" s="169" t="s">
        <v>149</v>
      </c>
      <c r="B410" s="170" t="s">
        <v>142</v>
      </c>
    </row>
    <row r="411" spans="1:2" ht="15" customHeight="1">
      <c r="A411" s="169" t="s">
        <v>396</v>
      </c>
      <c r="B411" s="170" t="s">
        <v>142</v>
      </c>
    </row>
    <row r="412" spans="1:2" ht="15" customHeight="1">
      <c r="A412" s="169" t="s">
        <v>397</v>
      </c>
      <c r="B412" s="170">
        <f>SUM(B413:B419)</f>
        <v>0</v>
      </c>
    </row>
    <row r="413" spans="1:2" ht="15" customHeight="1">
      <c r="A413" s="169" t="s">
        <v>139</v>
      </c>
      <c r="B413" s="170" t="s">
        <v>142</v>
      </c>
    </row>
    <row r="414" spans="1:2" ht="15" customHeight="1">
      <c r="A414" s="169" t="s">
        <v>140</v>
      </c>
      <c r="B414" s="170" t="s">
        <v>142</v>
      </c>
    </row>
    <row r="415" spans="1:2" ht="15" customHeight="1">
      <c r="A415" s="169" t="s">
        <v>398</v>
      </c>
      <c r="B415" s="170" t="s">
        <v>142</v>
      </c>
    </row>
    <row r="416" spans="1:2" ht="15" customHeight="1">
      <c r="A416" s="169" t="s">
        <v>399</v>
      </c>
      <c r="B416" s="170" t="s">
        <v>142</v>
      </c>
    </row>
    <row r="417" spans="1:2" ht="15" customHeight="1">
      <c r="A417" s="169" t="s">
        <v>400</v>
      </c>
      <c r="B417" s="170"/>
    </row>
    <row r="418" spans="1:2" ht="15" customHeight="1">
      <c r="A418" s="169" t="s">
        <v>353</v>
      </c>
      <c r="B418" s="170" t="s">
        <v>142</v>
      </c>
    </row>
    <row r="419" spans="1:2" ht="15" customHeight="1">
      <c r="A419" s="169" t="s">
        <v>401</v>
      </c>
      <c r="B419" s="170" t="s">
        <v>142</v>
      </c>
    </row>
    <row r="420" spans="1:2" ht="15" customHeight="1">
      <c r="A420" s="169" t="s">
        <v>402</v>
      </c>
      <c r="B420" s="170" t="s">
        <v>142</v>
      </c>
    </row>
    <row r="421" spans="1:2" ht="15" customHeight="1">
      <c r="A421" s="169" t="s">
        <v>403</v>
      </c>
      <c r="B421" s="170" t="s">
        <v>142</v>
      </c>
    </row>
    <row r="422" spans="1:2" ht="15" customHeight="1">
      <c r="A422" s="169" t="s">
        <v>139</v>
      </c>
      <c r="B422" s="170" t="s">
        <v>142</v>
      </c>
    </row>
    <row r="423" spans="1:2" ht="15" customHeight="1">
      <c r="A423" s="169" t="s">
        <v>404</v>
      </c>
      <c r="B423" s="170" t="s">
        <v>142</v>
      </c>
    </row>
    <row r="424" spans="1:2" ht="15" customHeight="1">
      <c r="A424" s="169" t="s">
        <v>405</v>
      </c>
      <c r="B424" s="170" t="s">
        <v>142</v>
      </c>
    </row>
    <row r="425" spans="1:2" ht="15" customHeight="1">
      <c r="A425" s="169" t="s">
        <v>406</v>
      </c>
      <c r="B425" s="170" t="s">
        <v>142</v>
      </c>
    </row>
    <row r="426" spans="1:2" ht="15" customHeight="1">
      <c r="A426" s="169" t="s">
        <v>407</v>
      </c>
      <c r="B426" s="170" t="s">
        <v>142</v>
      </c>
    </row>
    <row r="427" spans="1:2" ht="15" customHeight="1">
      <c r="A427" s="169" t="s">
        <v>408</v>
      </c>
      <c r="B427" s="170" t="s">
        <v>142</v>
      </c>
    </row>
    <row r="428" spans="1:2" ht="15" customHeight="1">
      <c r="A428" s="169" t="s">
        <v>409</v>
      </c>
      <c r="B428" s="170" t="s">
        <v>142</v>
      </c>
    </row>
    <row r="429" spans="1:2" ht="15" customHeight="1">
      <c r="A429" s="169" t="s">
        <v>410</v>
      </c>
      <c r="B429" s="170">
        <v>119</v>
      </c>
    </row>
    <row r="430" spans="1:2" ht="15" customHeight="1">
      <c r="A430" s="169" t="s">
        <v>411</v>
      </c>
      <c r="B430" s="170">
        <v>136</v>
      </c>
    </row>
    <row r="431" spans="1:2" ht="15" customHeight="1">
      <c r="A431" s="169" t="s">
        <v>412</v>
      </c>
      <c r="B431" s="170" t="s">
        <v>142</v>
      </c>
    </row>
    <row r="432" spans="1:2" ht="15" customHeight="1">
      <c r="A432" s="169" t="s">
        <v>413</v>
      </c>
      <c r="B432" s="170">
        <f>SUM(B433,B438,B447,B454,B460,B464,B468,B472,B478,B485)</f>
        <v>75578</v>
      </c>
    </row>
    <row r="433" spans="1:2" ht="15" customHeight="1">
      <c r="A433" s="169" t="s">
        <v>414</v>
      </c>
      <c r="B433" s="170">
        <f>SUM(B434:B437)</f>
        <v>2749</v>
      </c>
    </row>
    <row r="434" spans="1:2" ht="15" customHeight="1">
      <c r="A434" s="169" t="s">
        <v>139</v>
      </c>
      <c r="B434" s="170">
        <v>1318</v>
      </c>
    </row>
    <row r="435" spans="1:2" ht="15" customHeight="1">
      <c r="A435" s="169" t="s">
        <v>140</v>
      </c>
      <c r="B435" s="170">
        <v>13</v>
      </c>
    </row>
    <row r="436" spans="1:2" ht="15" customHeight="1">
      <c r="A436" s="169" t="s">
        <v>141</v>
      </c>
      <c r="B436" s="170" t="s">
        <v>142</v>
      </c>
    </row>
    <row r="437" spans="1:2" ht="15" customHeight="1">
      <c r="A437" s="169" t="s">
        <v>415</v>
      </c>
      <c r="B437" s="170">
        <v>1418</v>
      </c>
    </row>
    <row r="438" spans="1:2" ht="15" customHeight="1">
      <c r="A438" s="169" t="s">
        <v>416</v>
      </c>
      <c r="B438" s="170">
        <f>SUM(B439:B446)</f>
        <v>35644</v>
      </c>
    </row>
    <row r="439" spans="1:2" ht="15" customHeight="1">
      <c r="A439" s="169" t="s">
        <v>417</v>
      </c>
      <c r="B439" s="170">
        <v>657</v>
      </c>
    </row>
    <row r="440" spans="1:2" ht="15" customHeight="1">
      <c r="A440" s="169" t="s">
        <v>418</v>
      </c>
      <c r="B440" s="170">
        <v>2318</v>
      </c>
    </row>
    <row r="441" spans="1:2" ht="15" customHeight="1">
      <c r="A441" s="169" t="s">
        <v>419</v>
      </c>
      <c r="B441" s="170">
        <v>6846</v>
      </c>
    </row>
    <row r="442" spans="1:2" ht="15" customHeight="1">
      <c r="A442" s="169" t="s">
        <v>420</v>
      </c>
      <c r="B442" s="170">
        <v>8584</v>
      </c>
    </row>
    <row r="443" spans="1:2" ht="15" customHeight="1">
      <c r="A443" s="169" t="s">
        <v>421</v>
      </c>
      <c r="B443" s="170">
        <v>1843</v>
      </c>
    </row>
    <row r="444" spans="1:2" ht="15" customHeight="1">
      <c r="A444" s="169" t="s">
        <v>422</v>
      </c>
      <c r="B444" s="170" t="s">
        <v>142</v>
      </c>
    </row>
    <row r="445" spans="1:2" ht="15" customHeight="1">
      <c r="A445" s="169" t="s">
        <v>423</v>
      </c>
      <c r="B445" s="170" t="s">
        <v>142</v>
      </c>
    </row>
    <row r="446" spans="1:2" ht="15" customHeight="1">
      <c r="A446" s="169" t="s">
        <v>424</v>
      </c>
      <c r="B446" s="170">
        <v>15396</v>
      </c>
    </row>
    <row r="447" spans="1:2" ht="15" customHeight="1">
      <c r="A447" s="169" t="s">
        <v>425</v>
      </c>
      <c r="B447" s="170">
        <f>SUM(B448:B453)</f>
        <v>30315</v>
      </c>
    </row>
    <row r="448" spans="1:2" ht="15" customHeight="1">
      <c r="A448" s="169" t="s">
        <v>426</v>
      </c>
      <c r="B448" s="170" t="s">
        <v>142</v>
      </c>
    </row>
    <row r="449" spans="1:2" ht="15" customHeight="1">
      <c r="A449" s="169" t="s">
        <v>427</v>
      </c>
      <c r="B449" s="170">
        <v>6836</v>
      </c>
    </row>
    <row r="450" spans="1:2" ht="15" customHeight="1">
      <c r="A450" s="169" t="s">
        <v>428</v>
      </c>
      <c r="B450" s="170">
        <v>3972</v>
      </c>
    </row>
    <row r="451" spans="1:2" ht="15" customHeight="1">
      <c r="A451" s="169" t="s">
        <v>429</v>
      </c>
      <c r="B451" s="170"/>
    </row>
    <row r="452" spans="1:2" ht="15" customHeight="1">
      <c r="A452" s="169" t="s">
        <v>430</v>
      </c>
      <c r="B452" s="170">
        <v>6101</v>
      </c>
    </row>
    <row r="453" spans="1:2" ht="15" customHeight="1">
      <c r="A453" s="169" t="s">
        <v>431</v>
      </c>
      <c r="B453" s="170">
        <v>13406</v>
      </c>
    </row>
    <row r="454" spans="1:2" ht="15" customHeight="1">
      <c r="A454" s="169" t="s">
        <v>432</v>
      </c>
      <c r="B454" s="170">
        <f>SUM(B455:B459)</f>
        <v>16</v>
      </c>
    </row>
    <row r="455" spans="1:2" ht="15" customHeight="1">
      <c r="A455" s="169" t="s">
        <v>433</v>
      </c>
      <c r="B455" s="170" t="s">
        <v>142</v>
      </c>
    </row>
    <row r="456" spans="1:2" ht="15" customHeight="1">
      <c r="A456" s="169" t="s">
        <v>434</v>
      </c>
      <c r="B456" s="170" t="s">
        <v>142</v>
      </c>
    </row>
    <row r="457" spans="1:2" ht="15" customHeight="1">
      <c r="A457" s="169" t="s">
        <v>435</v>
      </c>
      <c r="B457" s="170" t="s">
        <v>142</v>
      </c>
    </row>
    <row r="458" spans="1:2" ht="15" customHeight="1">
      <c r="A458" s="169" t="s">
        <v>436</v>
      </c>
      <c r="B458" s="170"/>
    </row>
    <row r="459" spans="1:2" ht="15" customHeight="1">
      <c r="A459" s="169" t="s">
        <v>437</v>
      </c>
      <c r="B459" s="170">
        <v>16</v>
      </c>
    </row>
    <row r="460" spans="1:2" ht="15" customHeight="1">
      <c r="A460" s="169" t="s">
        <v>438</v>
      </c>
      <c r="B460" s="170">
        <f>SUM(B461:B463)</f>
        <v>530</v>
      </c>
    </row>
    <row r="461" spans="1:2" ht="15" customHeight="1">
      <c r="A461" s="169" t="s">
        <v>439</v>
      </c>
      <c r="B461" s="170">
        <v>348</v>
      </c>
    </row>
    <row r="462" spans="1:2" ht="15" customHeight="1">
      <c r="A462" s="169" t="s">
        <v>440</v>
      </c>
      <c r="B462" s="170">
        <v>90</v>
      </c>
    </row>
    <row r="463" spans="1:2" ht="15" customHeight="1">
      <c r="A463" s="169" t="s">
        <v>441</v>
      </c>
      <c r="B463" s="170">
        <v>92</v>
      </c>
    </row>
    <row r="464" spans="1:2" ht="15" customHeight="1">
      <c r="A464" s="169" t="s">
        <v>442</v>
      </c>
      <c r="B464" s="170" t="s">
        <v>142</v>
      </c>
    </row>
    <row r="465" spans="1:2" ht="15" customHeight="1">
      <c r="A465" s="169" t="s">
        <v>443</v>
      </c>
      <c r="B465" s="170" t="s">
        <v>142</v>
      </c>
    </row>
    <row r="466" spans="1:2" ht="15" customHeight="1">
      <c r="A466" s="169" t="s">
        <v>444</v>
      </c>
      <c r="B466" s="170" t="s">
        <v>142</v>
      </c>
    </row>
    <row r="467" spans="1:2" ht="15" customHeight="1">
      <c r="A467" s="169" t="s">
        <v>445</v>
      </c>
      <c r="B467" s="170" t="s">
        <v>142</v>
      </c>
    </row>
    <row r="468" spans="1:2" ht="15" customHeight="1">
      <c r="A468" s="169" t="s">
        <v>446</v>
      </c>
      <c r="B468" s="170">
        <f>SUM(B469:B471)</f>
        <v>775</v>
      </c>
    </row>
    <row r="469" spans="1:2" ht="15" customHeight="1">
      <c r="A469" s="169" t="s">
        <v>447</v>
      </c>
      <c r="B469" s="170">
        <v>733</v>
      </c>
    </row>
    <row r="470" spans="1:2" ht="15" customHeight="1">
      <c r="A470" s="169" t="s">
        <v>448</v>
      </c>
      <c r="B470" s="170" t="s">
        <v>142</v>
      </c>
    </row>
    <row r="471" spans="1:2" ht="15" customHeight="1">
      <c r="A471" s="169" t="s">
        <v>449</v>
      </c>
      <c r="B471" s="170">
        <v>42</v>
      </c>
    </row>
    <row r="472" spans="1:2" ht="15" customHeight="1">
      <c r="A472" s="169" t="s">
        <v>450</v>
      </c>
      <c r="B472" s="170">
        <f>SUM(B473:B477)</f>
        <v>1020</v>
      </c>
    </row>
    <row r="473" spans="1:2" ht="15" customHeight="1">
      <c r="A473" s="169" t="s">
        <v>451</v>
      </c>
      <c r="B473" s="170">
        <v>137</v>
      </c>
    </row>
    <row r="474" spans="1:2" ht="15" customHeight="1">
      <c r="A474" s="169" t="s">
        <v>452</v>
      </c>
      <c r="B474" s="170">
        <v>861</v>
      </c>
    </row>
    <row r="475" spans="1:2" ht="15" customHeight="1">
      <c r="A475" s="169" t="s">
        <v>453</v>
      </c>
      <c r="B475" s="170"/>
    </row>
    <row r="476" spans="1:2" ht="15" customHeight="1">
      <c r="A476" s="169" t="s">
        <v>454</v>
      </c>
      <c r="B476" s="170" t="s">
        <v>142</v>
      </c>
    </row>
    <row r="477" spans="1:2" ht="15" customHeight="1">
      <c r="A477" s="169" t="s">
        <v>455</v>
      </c>
      <c r="B477" s="170">
        <v>22</v>
      </c>
    </row>
    <row r="478" spans="1:2" ht="15" customHeight="1">
      <c r="A478" s="169" t="s">
        <v>456</v>
      </c>
      <c r="B478" s="170">
        <v>3879</v>
      </c>
    </row>
    <row r="479" spans="1:2" ht="15" customHeight="1">
      <c r="A479" s="169" t="s">
        <v>457</v>
      </c>
      <c r="B479" s="170" t="s">
        <v>142</v>
      </c>
    </row>
    <row r="480" spans="1:2" ht="15" customHeight="1">
      <c r="A480" s="169" t="s">
        <v>458</v>
      </c>
      <c r="B480" s="170"/>
    </row>
    <row r="481" spans="1:2" ht="15" customHeight="1">
      <c r="A481" s="169" t="s">
        <v>459</v>
      </c>
      <c r="B481" s="170" t="s">
        <v>142</v>
      </c>
    </row>
    <row r="482" spans="1:2" ht="15" customHeight="1">
      <c r="A482" s="169" t="s">
        <v>460</v>
      </c>
      <c r="B482" s="170" t="s">
        <v>142</v>
      </c>
    </row>
    <row r="483" spans="1:2" ht="15" customHeight="1">
      <c r="A483" s="169" t="s">
        <v>461</v>
      </c>
      <c r="B483" s="170" t="s">
        <v>142</v>
      </c>
    </row>
    <row r="484" spans="1:2" ht="15" customHeight="1">
      <c r="A484" s="169" t="s">
        <v>462</v>
      </c>
      <c r="B484" s="170">
        <v>3820</v>
      </c>
    </row>
    <row r="485" spans="1:2" ht="15" customHeight="1">
      <c r="A485" s="169" t="s">
        <v>463</v>
      </c>
      <c r="B485" s="170">
        <f>B486</f>
        <v>650</v>
      </c>
    </row>
    <row r="486" spans="1:2" ht="15" customHeight="1">
      <c r="A486" s="169" t="s">
        <v>464</v>
      </c>
      <c r="B486" s="170">
        <v>650</v>
      </c>
    </row>
    <row r="487" spans="1:2" ht="15" customHeight="1">
      <c r="A487" s="169" t="s">
        <v>465</v>
      </c>
      <c r="B487" s="170">
        <f>SUM(B488,B493,B502,B508,B514,B519,B524,B531,B535,B538)</f>
        <v>3477</v>
      </c>
    </row>
    <row r="488" spans="1:2" ht="15" customHeight="1">
      <c r="A488" s="169" t="s">
        <v>466</v>
      </c>
      <c r="B488" s="170">
        <f>SUM(B489:B492)</f>
        <v>792</v>
      </c>
    </row>
    <row r="489" spans="1:2" ht="15" customHeight="1">
      <c r="A489" s="169" t="s">
        <v>139</v>
      </c>
      <c r="B489" s="170">
        <v>280</v>
      </c>
    </row>
    <row r="490" spans="1:2" ht="15" customHeight="1">
      <c r="A490" s="169" t="s">
        <v>140</v>
      </c>
      <c r="B490" s="170">
        <v>67</v>
      </c>
    </row>
    <row r="491" spans="1:2" ht="15" customHeight="1">
      <c r="A491" s="169" t="s">
        <v>141</v>
      </c>
      <c r="B491" s="170" t="s">
        <v>142</v>
      </c>
    </row>
    <row r="492" spans="1:2" ht="15" customHeight="1">
      <c r="A492" s="169" t="s">
        <v>467</v>
      </c>
      <c r="B492" s="170">
        <v>445</v>
      </c>
    </row>
    <row r="493" spans="1:2" ht="15" customHeight="1">
      <c r="A493" s="169" t="s">
        <v>468</v>
      </c>
      <c r="B493" s="170">
        <f>SUM(B494:B501)</f>
        <v>13</v>
      </c>
    </row>
    <row r="494" spans="1:2" ht="15" customHeight="1">
      <c r="A494" s="169" t="s">
        <v>469</v>
      </c>
      <c r="B494" s="170">
        <v>13</v>
      </c>
    </row>
    <row r="495" spans="1:2" ht="15" customHeight="1">
      <c r="A495" s="169" t="s">
        <v>470</v>
      </c>
      <c r="B495" s="170" t="s">
        <v>142</v>
      </c>
    </row>
    <row r="496" spans="1:2" ht="15" customHeight="1">
      <c r="A496" s="169" t="s">
        <v>471</v>
      </c>
      <c r="B496" s="170" t="s">
        <v>142</v>
      </c>
    </row>
    <row r="497" spans="1:2" ht="15" customHeight="1">
      <c r="A497" s="169" t="s">
        <v>472</v>
      </c>
      <c r="B497" s="170" t="s">
        <v>142</v>
      </c>
    </row>
    <row r="498" spans="1:2" ht="15" customHeight="1">
      <c r="A498" s="169" t="s">
        <v>473</v>
      </c>
      <c r="B498" s="170" t="s">
        <v>142</v>
      </c>
    </row>
    <row r="499" spans="1:2" ht="15" customHeight="1">
      <c r="A499" s="169" t="s">
        <v>474</v>
      </c>
      <c r="B499" s="170" t="s">
        <v>142</v>
      </c>
    </row>
    <row r="500" spans="1:2" ht="15" customHeight="1">
      <c r="A500" s="169" t="s">
        <v>475</v>
      </c>
      <c r="B500" s="170" t="s">
        <v>142</v>
      </c>
    </row>
    <row r="501" spans="1:2" ht="15" customHeight="1">
      <c r="A501" s="169" t="s">
        <v>476</v>
      </c>
      <c r="B501" s="170" t="s">
        <v>142</v>
      </c>
    </row>
    <row r="502" spans="1:2" ht="15" customHeight="1">
      <c r="A502" s="169" t="s">
        <v>477</v>
      </c>
      <c r="B502" s="170">
        <f>SUM(B503:B507)</f>
        <v>0</v>
      </c>
    </row>
    <row r="503" spans="1:2" ht="15" customHeight="1">
      <c r="A503" s="169" t="s">
        <v>469</v>
      </c>
      <c r="B503" s="170" t="s">
        <v>142</v>
      </c>
    </row>
    <row r="504" spans="1:2" ht="15" customHeight="1">
      <c r="A504" s="169" t="s">
        <v>478</v>
      </c>
      <c r="B504" s="170"/>
    </row>
    <row r="505" spans="1:2" ht="15" customHeight="1">
      <c r="A505" s="169" t="s">
        <v>479</v>
      </c>
      <c r="B505" s="170" t="s">
        <v>142</v>
      </c>
    </row>
    <row r="506" spans="1:2" ht="15" customHeight="1">
      <c r="A506" s="169" t="s">
        <v>480</v>
      </c>
      <c r="B506" s="170" t="s">
        <v>142</v>
      </c>
    </row>
    <row r="507" spans="1:2" ht="15" customHeight="1">
      <c r="A507" s="169" t="s">
        <v>481</v>
      </c>
      <c r="B507" s="170" t="s">
        <v>142</v>
      </c>
    </row>
    <row r="508" spans="1:2" ht="15" customHeight="1">
      <c r="A508" s="169" t="s">
        <v>482</v>
      </c>
      <c r="B508" s="170">
        <f>SUM(B509:B513)</f>
        <v>269</v>
      </c>
    </row>
    <row r="509" spans="1:2" ht="15" customHeight="1">
      <c r="A509" s="169" t="s">
        <v>469</v>
      </c>
      <c r="B509" s="170" t="s">
        <v>142</v>
      </c>
    </row>
    <row r="510" spans="1:2" ht="15" customHeight="1">
      <c r="A510" s="169" t="s">
        <v>483</v>
      </c>
      <c r="B510" s="170"/>
    </row>
    <row r="511" spans="1:2" ht="15" customHeight="1">
      <c r="A511" s="169" t="s">
        <v>484</v>
      </c>
      <c r="B511" s="170">
        <v>269</v>
      </c>
    </row>
    <row r="512" spans="1:2" ht="15" customHeight="1">
      <c r="A512" s="169" t="s">
        <v>485</v>
      </c>
      <c r="B512" s="170" t="s">
        <v>142</v>
      </c>
    </row>
    <row r="513" spans="1:2" ht="15" customHeight="1">
      <c r="A513" s="169" t="s">
        <v>486</v>
      </c>
      <c r="B513" s="170" t="s">
        <v>142</v>
      </c>
    </row>
    <row r="514" spans="1:2" ht="15" customHeight="1">
      <c r="A514" s="169" t="s">
        <v>487</v>
      </c>
      <c r="B514" s="170">
        <f>SUM(B515:B518)</f>
        <v>238</v>
      </c>
    </row>
    <row r="515" spans="1:2" ht="15" customHeight="1">
      <c r="A515" s="169" t="s">
        <v>469</v>
      </c>
      <c r="B515" s="170">
        <v>61</v>
      </c>
    </row>
    <row r="516" spans="1:2" ht="15" customHeight="1">
      <c r="A516" s="169" t="s">
        <v>488</v>
      </c>
      <c r="B516" s="170" t="s">
        <v>142</v>
      </c>
    </row>
    <row r="517" spans="1:2" ht="15" customHeight="1">
      <c r="A517" s="169" t="s">
        <v>489</v>
      </c>
      <c r="B517" s="170">
        <v>139</v>
      </c>
    </row>
    <row r="518" spans="1:2" ht="15" customHeight="1">
      <c r="A518" s="169" t="s">
        <v>490</v>
      </c>
      <c r="B518" s="170">
        <v>38</v>
      </c>
    </row>
    <row r="519" spans="1:2" ht="15" customHeight="1">
      <c r="A519" s="169" t="s">
        <v>491</v>
      </c>
      <c r="B519" s="170">
        <f>SUM(B520:B523)</f>
        <v>80</v>
      </c>
    </row>
    <row r="520" spans="1:2" ht="15" customHeight="1">
      <c r="A520" s="169" t="s">
        <v>492</v>
      </c>
      <c r="B520" s="170" t="s">
        <v>142</v>
      </c>
    </row>
    <row r="521" spans="1:2" ht="15" customHeight="1">
      <c r="A521" s="169" t="s">
        <v>493</v>
      </c>
      <c r="B521" s="170" t="s">
        <v>142</v>
      </c>
    </row>
    <row r="522" spans="1:2" ht="15" customHeight="1">
      <c r="A522" s="169" t="s">
        <v>494</v>
      </c>
      <c r="B522" s="170" t="s">
        <v>142</v>
      </c>
    </row>
    <row r="523" spans="1:2" ht="15" customHeight="1">
      <c r="A523" s="169" t="s">
        <v>495</v>
      </c>
      <c r="B523" s="170">
        <v>80</v>
      </c>
    </row>
    <row r="524" spans="1:2" ht="15" customHeight="1">
      <c r="A524" s="169" t="s">
        <v>496</v>
      </c>
      <c r="B524" s="170">
        <f>SUM(B525:B530)</f>
        <v>308</v>
      </c>
    </row>
    <row r="525" spans="1:2" ht="15" customHeight="1">
      <c r="A525" s="169" t="s">
        <v>469</v>
      </c>
      <c r="B525" s="170">
        <v>236</v>
      </c>
    </row>
    <row r="526" spans="1:2" ht="15" customHeight="1">
      <c r="A526" s="169" t="s">
        <v>497</v>
      </c>
      <c r="B526" s="170" t="s">
        <v>142</v>
      </c>
    </row>
    <row r="527" spans="1:2" ht="15" customHeight="1">
      <c r="A527" s="169" t="s">
        <v>498</v>
      </c>
      <c r="B527" s="170">
        <v>19</v>
      </c>
    </row>
    <row r="528" spans="1:2" ht="15" customHeight="1">
      <c r="A528" s="169" t="s">
        <v>499</v>
      </c>
      <c r="B528" s="170"/>
    </row>
    <row r="529" spans="1:2" ht="15" customHeight="1">
      <c r="A529" s="169" t="s">
        <v>500</v>
      </c>
      <c r="B529" s="170">
        <v>32</v>
      </c>
    </row>
    <row r="530" spans="1:2" ht="15" customHeight="1">
      <c r="A530" s="169" t="s">
        <v>501</v>
      </c>
      <c r="B530" s="170">
        <v>21</v>
      </c>
    </row>
    <row r="531" spans="1:2" ht="15" customHeight="1">
      <c r="A531" s="169" t="s">
        <v>502</v>
      </c>
      <c r="B531" s="170" t="s">
        <v>142</v>
      </c>
    </row>
    <row r="532" spans="1:2" ht="15" customHeight="1">
      <c r="A532" s="169" t="s">
        <v>503</v>
      </c>
      <c r="B532" s="170" t="s">
        <v>142</v>
      </c>
    </row>
    <row r="533" spans="1:2" ht="15" customHeight="1">
      <c r="A533" s="169" t="s">
        <v>504</v>
      </c>
      <c r="B533" s="170" t="s">
        <v>142</v>
      </c>
    </row>
    <row r="534" spans="1:2" ht="15" customHeight="1">
      <c r="A534" s="169" t="s">
        <v>505</v>
      </c>
      <c r="B534" s="170" t="s">
        <v>142</v>
      </c>
    </row>
    <row r="535" spans="1:2" ht="15" customHeight="1">
      <c r="A535" s="169" t="s">
        <v>506</v>
      </c>
      <c r="B535" s="170">
        <f>SUM(B536:B537)</f>
        <v>43</v>
      </c>
    </row>
    <row r="536" spans="1:2" ht="15" customHeight="1">
      <c r="A536" s="169" t="s">
        <v>507</v>
      </c>
      <c r="B536" s="170" t="s">
        <v>142</v>
      </c>
    </row>
    <row r="537" spans="1:2" ht="15" customHeight="1">
      <c r="A537" s="169" t="s">
        <v>508</v>
      </c>
      <c r="B537" s="170">
        <v>43</v>
      </c>
    </row>
    <row r="538" spans="1:2" ht="15" customHeight="1">
      <c r="A538" s="169" t="s">
        <v>509</v>
      </c>
      <c r="B538" s="170">
        <f>SUM(B539:B542)</f>
        <v>1734</v>
      </c>
    </row>
    <row r="539" spans="1:2" ht="15" customHeight="1">
      <c r="A539" s="169" t="s">
        <v>510</v>
      </c>
      <c r="B539" s="170">
        <v>48</v>
      </c>
    </row>
    <row r="540" spans="1:2" ht="15" customHeight="1">
      <c r="A540" s="169" t="s">
        <v>511</v>
      </c>
      <c r="B540" s="170" t="s">
        <v>142</v>
      </c>
    </row>
    <row r="541" spans="1:2" ht="15" customHeight="1">
      <c r="A541" s="169" t="s">
        <v>512</v>
      </c>
      <c r="B541" s="170" t="s">
        <v>142</v>
      </c>
    </row>
    <row r="542" spans="1:2" ht="15" customHeight="1">
      <c r="A542" s="169" t="s">
        <v>513</v>
      </c>
      <c r="B542" s="170">
        <v>1686</v>
      </c>
    </row>
    <row r="543" spans="1:2" ht="15" customHeight="1">
      <c r="A543" s="169" t="s">
        <v>514</v>
      </c>
      <c r="B543" s="170">
        <f>SUM(B544,B558,B566,B577,B588)</f>
        <v>12503</v>
      </c>
    </row>
    <row r="544" spans="1:2" ht="15" customHeight="1">
      <c r="A544" s="169" t="s">
        <v>515</v>
      </c>
      <c r="B544" s="170">
        <f>SUM(B545:B557)</f>
        <v>7086</v>
      </c>
    </row>
    <row r="545" spans="1:2" ht="15" customHeight="1">
      <c r="A545" s="169" t="s">
        <v>139</v>
      </c>
      <c r="B545" s="170">
        <v>1265</v>
      </c>
    </row>
    <row r="546" spans="1:2" ht="15" customHeight="1">
      <c r="A546" s="169" t="s">
        <v>140</v>
      </c>
      <c r="B546" s="170" t="s">
        <v>142</v>
      </c>
    </row>
    <row r="547" spans="1:2" ht="15" customHeight="1">
      <c r="A547" s="169" t="s">
        <v>141</v>
      </c>
      <c r="B547" s="170" t="s">
        <v>142</v>
      </c>
    </row>
    <row r="548" spans="1:2" ht="15" customHeight="1">
      <c r="A548" s="169" t="s">
        <v>516</v>
      </c>
      <c r="B548" s="170">
        <v>1238</v>
      </c>
    </row>
    <row r="549" spans="1:2" ht="15" customHeight="1">
      <c r="A549" s="169" t="s">
        <v>517</v>
      </c>
      <c r="B549" s="170">
        <v>169</v>
      </c>
    </row>
    <row r="550" spans="1:2" ht="15" customHeight="1">
      <c r="A550" s="169" t="s">
        <v>518</v>
      </c>
      <c r="B550" s="170">
        <v>268</v>
      </c>
    </row>
    <row r="551" spans="1:2" ht="15" customHeight="1">
      <c r="A551" s="169" t="s">
        <v>519</v>
      </c>
      <c r="B551" s="170">
        <v>703</v>
      </c>
    </row>
    <row r="552" spans="1:2" ht="15" customHeight="1">
      <c r="A552" s="169" t="s">
        <v>520</v>
      </c>
      <c r="B552" s="170">
        <v>53</v>
      </c>
    </row>
    <row r="553" spans="1:2" ht="15" customHeight="1">
      <c r="A553" s="169" t="s">
        <v>521</v>
      </c>
      <c r="B553" s="170">
        <v>140</v>
      </c>
    </row>
    <row r="554" spans="1:2" ht="15" customHeight="1">
      <c r="A554" s="169" t="s">
        <v>522</v>
      </c>
      <c r="B554" s="170" t="s">
        <v>142</v>
      </c>
    </row>
    <row r="555" spans="1:2" ht="15" customHeight="1">
      <c r="A555" s="169" t="s">
        <v>523</v>
      </c>
      <c r="B555" s="170">
        <v>339</v>
      </c>
    </row>
    <row r="556" spans="1:2" ht="15" customHeight="1">
      <c r="A556" s="169" t="s">
        <v>524</v>
      </c>
      <c r="B556" s="170">
        <v>100</v>
      </c>
    </row>
    <row r="557" spans="1:2" ht="15" customHeight="1">
      <c r="A557" s="169" t="s">
        <v>525</v>
      </c>
      <c r="B557" s="170">
        <v>2811</v>
      </c>
    </row>
    <row r="558" spans="1:2" ht="15" customHeight="1">
      <c r="A558" s="169" t="s">
        <v>526</v>
      </c>
      <c r="B558" s="170">
        <f>SUM(B559:B565)</f>
        <v>936</v>
      </c>
    </row>
    <row r="559" spans="1:2" ht="15" customHeight="1">
      <c r="A559" s="169" t="s">
        <v>139</v>
      </c>
      <c r="B559" s="170">
        <v>138</v>
      </c>
    </row>
    <row r="560" spans="1:2" ht="15" customHeight="1">
      <c r="A560" s="169" t="s">
        <v>140</v>
      </c>
      <c r="B560" s="170" t="s">
        <v>142</v>
      </c>
    </row>
    <row r="561" spans="1:2" ht="15" customHeight="1">
      <c r="A561" s="169" t="s">
        <v>141</v>
      </c>
      <c r="B561" s="170" t="s">
        <v>142</v>
      </c>
    </row>
    <row r="562" spans="1:2" ht="15" customHeight="1">
      <c r="A562" s="169" t="s">
        <v>527</v>
      </c>
      <c r="B562" s="170">
        <v>69</v>
      </c>
    </row>
    <row r="563" spans="1:2" ht="15" customHeight="1">
      <c r="A563" s="169" t="s">
        <v>528</v>
      </c>
      <c r="B563" s="170">
        <v>613</v>
      </c>
    </row>
    <row r="564" spans="1:2" ht="15" customHeight="1">
      <c r="A564" s="169" t="s">
        <v>529</v>
      </c>
      <c r="B564" s="170"/>
    </row>
    <row r="565" spans="1:2" ht="15" customHeight="1">
      <c r="A565" s="169" t="s">
        <v>530</v>
      </c>
      <c r="B565" s="170">
        <v>116</v>
      </c>
    </row>
    <row r="566" spans="1:2" ht="15" customHeight="1">
      <c r="A566" s="169" t="s">
        <v>531</v>
      </c>
      <c r="B566" s="170">
        <f>SUM(B567:B576)</f>
        <v>710</v>
      </c>
    </row>
    <row r="567" spans="1:2" ht="15" customHeight="1">
      <c r="A567" s="169" t="s">
        <v>139</v>
      </c>
      <c r="B567" s="170"/>
    </row>
    <row r="568" spans="1:2" ht="15" customHeight="1">
      <c r="A568" s="169" t="s">
        <v>140</v>
      </c>
      <c r="B568" s="170" t="s">
        <v>142</v>
      </c>
    </row>
    <row r="569" spans="1:2" ht="15" customHeight="1">
      <c r="A569" s="169" t="s">
        <v>141</v>
      </c>
      <c r="B569" s="170" t="s">
        <v>142</v>
      </c>
    </row>
    <row r="570" spans="1:2" ht="15" customHeight="1">
      <c r="A570" s="169" t="s">
        <v>532</v>
      </c>
      <c r="B570" s="170" t="s">
        <v>142</v>
      </c>
    </row>
    <row r="571" spans="1:2" ht="15" customHeight="1">
      <c r="A571" s="169" t="s">
        <v>533</v>
      </c>
      <c r="B571" s="170">
        <v>20</v>
      </c>
    </row>
    <row r="572" spans="1:2" ht="15" customHeight="1">
      <c r="A572" s="169" t="s">
        <v>534</v>
      </c>
      <c r="B572" s="170">
        <v>145</v>
      </c>
    </row>
    <row r="573" spans="1:2" ht="15" customHeight="1">
      <c r="A573" s="169" t="s">
        <v>535</v>
      </c>
      <c r="B573" s="170">
        <v>65</v>
      </c>
    </row>
    <row r="574" spans="1:2" ht="15" customHeight="1">
      <c r="A574" s="169" t="s">
        <v>536</v>
      </c>
      <c r="B574" s="170">
        <v>122</v>
      </c>
    </row>
    <row r="575" spans="1:2" ht="15" customHeight="1">
      <c r="A575" s="169" t="s">
        <v>537</v>
      </c>
      <c r="B575" s="170" t="s">
        <v>142</v>
      </c>
    </row>
    <row r="576" spans="1:2" ht="15" customHeight="1">
      <c r="A576" s="169" t="s">
        <v>538</v>
      </c>
      <c r="B576" s="170">
        <v>358</v>
      </c>
    </row>
    <row r="577" spans="1:2" ht="15" customHeight="1">
      <c r="A577" s="169" t="s">
        <v>539</v>
      </c>
      <c r="B577" s="170">
        <f>SUM(B578:B587)</f>
        <v>1666</v>
      </c>
    </row>
    <row r="578" spans="1:2" ht="15" customHeight="1">
      <c r="A578" s="169" t="s">
        <v>139</v>
      </c>
      <c r="B578" s="170">
        <v>524</v>
      </c>
    </row>
    <row r="579" spans="1:2" ht="15" customHeight="1">
      <c r="A579" s="169" t="s">
        <v>140</v>
      </c>
      <c r="B579" s="170" t="s">
        <v>142</v>
      </c>
    </row>
    <row r="580" spans="1:2" ht="15" customHeight="1">
      <c r="A580" s="169" t="s">
        <v>141</v>
      </c>
      <c r="B580" s="170" t="s">
        <v>142</v>
      </c>
    </row>
    <row r="581" spans="1:2" ht="15" customHeight="1">
      <c r="A581" s="169" t="s">
        <v>540</v>
      </c>
      <c r="B581" s="170">
        <v>260</v>
      </c>
    </row>
    <row r="582" spans="1:2" ht="15" customHeight="1">
      <c r="A582" s="169" t="s">
        <v>541</v>
      </c>
      <c r="B582" s="170">
        <v>203</v>
      </c>
    </row>
    <row r="583" spans="1:2" ht="15" customHeight="1">
      <c r="A583" s="169" t="s">
        <v>542</v>
      </c>
      <c r="B583" s="170"/>
    </row>
    <row r="584" spans="1:2" ht="15" customHeight="1">
      <c r="A584" s="169" t="s">
        <v>543</v>
      </c>
      <c r="B584" s="170">
        <v>136</v>
      </c>
    </row>
    <row r="585" spans="1:2" ht="15" customHeight="1">
      <c r="A585" s="169" t="s">
        <v>544</v>
      </c>
      <c r="B585" s="170" t="s">
        <v>142</v>
      </c>
    </row>
    <row r="586" spans="1:2" ht="15" customHeight="1">
      <c r="A586" s="169" t="s">
        <v>545</v>
      </c>
      <c r="B586" s="170" t="s">
        <v>142</v>
      </c>
    </row>
    <row r="587" spans="1:2" ht="15" customHeight="1">
      <c r="A587" s="169" t="s">
        <v>546</v>
      </c>
      <c r="B587" s="170">
        <v>543</v>
      </c>
    </row>
    <row r="588" spans="1:2" ht="15" customHeight="1">
      <c r="A588" s="169" t="s">
        <v>547</v>
      </c>
      <c r="B588" s="170">
        <f>SUM(B589:B591)</f>
        <v>2105</v>
      </c>
    </row>
    <row r="589" spans="1:2" ht="15" customHeight="1">
      <c r="A589" s="169" t="s">
        <v>548</v>
      </c>
      <c r="B589" s="170" t="s">
        <v>142</v>
      </c>
    </row>
    <row r="590" spans="1:2" ht="15" customHeight="1">
      <c r="A590" s="169" t="s">
        <v>549</v>
      </c>
      <c r="B590" s="170" t="s">
        <v>142</v>
      </c>
    </row>
    <row r="591" spans="1:2" ht="15" customHeight="1">
      <c r="A591" s="169" t="s">
        <v>550</v>
      </c>
      <c r="B591" s="170">
        <v>2105</v>
      </c>
    </row>
    <row r="592" spans="1:2" ht="15" customHeight="1">
      <c r="A592" s="169" t="s">
        <v>551</v>
      </c>
      <c r="B592" s="170">
        <f>SUM(B593,B607,B698,B618,B620,B629,B633,B643,B651,B657,B664,B673,B678,B683,B686,B689,B692,B695,B702,B707)</f>
        <v>191453</v>
      </c>
    </row>
    <row r="593" spans="1:2" ht="15" customHeight="1">
      <c r="A593" s="169" t="s">
        <v>552</v>
      </c>
      <c r="B593" s="170">
        <f>SUM(B594:B606)</f>
        <v>4221</v>
      </c>
    </row>
    <row r="594" spans="1:2" ht="15" customHeight="1">
      <c r="A594" s="169" t="s">
        <v>139</v>
      </c>
      <c r="B594" s="170">
        <v>1044</v>
      </c>
    </row>
    <row r="595" spans="1:2" ht="15" customHeight="1">
      <c r="A595" s="169" t="s">
        <v>140</v>
      </c>
      <c r="B595" s="170"/>
    </row>
    <row r="596" spans="1:2" ht="15" customHeight="1">
      <c r="A596" s="169" t="s">
        <v>141</v>
      </c>
      <c r="B596" s="170" t="s">
        <v>142</v>
      </c>
    </row>
    <row r="597" spans="1:2" ht="15" customHeight="1">
      <c r="A597" s="169" t="s">
        <v>553</v>
      </c>
      <c r="B597" s="170" t="s">
        <v>142</v>
      </c>
    </row>
    <row r="598" spans="1:2" ht="15" customHeight="1">
      <c r="A598" s="169" t="s">
        <v>554</v>
      </c>
      <c r="B598" s="170">
        <v>216</v>
      </c>
    </row>
    <row r="599" spans="1:2" ht="15" customHeight="1">
      <c r="A599" s="169" t="s">
        <v>555</v>
      </c>
      <c r="B599" s="170">
        <v>36</v>
      </c>
    </row>
    <row r="600" spans="1:2" ht="15" customHeight="1">
      <c r="A600" s="169" t="s">
        <v>556</v>
      </c>
      <c r="B600" s="170">
        <v>12</v>
      </c>
    </row>
    <row r="601" spans="1:2" ht="15" customHeight="1">
      <c r="A601" s="169" t="s">
        <v>183</v>
      </c>
      <c r="B601" s="170" t="s">
        <v>142</v>
      </c>
    </row>
    <row r="602" spans="1:2" ht="15" customHeight="1">
      <c r="A602" s="169" t="s">
        <v>557</v>
      </c>
      <c r="B602" s="170">
        <v>1488</v>
      </c>
    </row>
    <row r="603" spans="1:2" ht="15" customHeight="1">
      <c r="A603" s="169" t="s">
        <v>558</v>
      </c>
      <c r="B603" s="170"/>
    </row>
    <row r="604" spans="1:2" ht="15" customHeight="1">
      <c r="A604" s="169" t="s">
        <v>559</v>
      </c>
      <c r="B604" s="170">
        <v>88</v>
      </c>
    </row>
    <row r="605" spans="1:2" ht="15" customHeight="1">
      <c r="A605" s="169" t="s">
        <v>560</v>
      </c>
      <c r="B605" s="170">
        <v>108</v>
      </c>
    </row>
    <row r="606" spans="1:2" ht="15" customHeight="1">
      <c r="A606" s="169" t="s">
        <v>561</v>
      </c>
      <c r="B606" s="170">
        <v>1229</v>
      </c>
    </row>
    <row r="607" spans="1:2" ht="15" customHeight="1">
      <c r="A607" s="169" t="s">
        <v>562</v>
      </c>
      <c r="B607" s="170">
        <f>SUM(B608:B617)</f>
        <v>1789</v>
      </c>
    </row>
    <row r="608" spans="1:2" ht="15" customHeight="1">
      <c r="A608" s="169" t="s">
        <v>139</v>
      </c>
      <c r="B608" s="170">
        <v>862</v>
      </c>
    </row>
    <row r="609" spans="1:2" ht="15" customHeight="1">
      <c r="A609" s="169" t="s">
        <v>140</v>
      </c>
      <c r="B609" s="170">
        <v>508</v>
      </c>
    </row>
    <row r="610" spans="1:2" ht="15" customHeight="1">
      <c r="A610" s="169" t="s">
        <v>141</v>
      </c>
      <c r="B610" s="170" t="s">
        <v>142</v>
      </c>
    </row>
    <row r="611" spans="1:2" ht="15" customHeight="1">
      <c r="A611" s="169" t="s">
        <v>563</v>
      </c>
      <c r="B611" s="170" t="s">
        <v>142</v>
      </c>
    </row>
    <row r="612" spans="1:2" ht="15" customHeight="1">
      <c r="A612" s="169" t="s">
        <v>564</v>
      </c>
      <c r="B612" s="170">
        <v>407</v>
      </c>
    </row>
    <row r="613" spans="1:2" ht="15" customHeight="1">
      <c r="A613" s="169" t="s">
        <v>565</v>
      </c>
      <c r="B613" s="170" t="s">
        <v>142</v>
      </c>
    </row>
    <row r="614" spans="1:2" ht="15" customHeight="1">
      <c r="A614" s="169" t="s">
        <v>566</v>
      </c>
      <c r="B614" s="170"/>
    </row>
    <row r="615" spans="1:2" ht="15" customHeight="1">
      <c r="A615" s="169" t="s">
        <v>567</v>
      </c>
      <c r="B615" s="170" t="s">
        <v>142</v>
      </c>
    </row>
    <row r="616" spans="1:2" ht="15" customHeight="1">
      <c r="A616" s="169" t="s">
        <v>568</v>
      </c>
      <c r="B616" s="170" t="s">
        <v>142</v>
      </c>
    </row>
    <row r="617" spans="1:2" ht="15" customHeight="1">
      <c r="A617" s="169" t="s">
        <v>569</v>
      </c>
      <c r="B617" s="170">
        <v>12</v>
      </c>
    </row>
    <row r="618" spans="1:2" ht="15" customHeight="1">
      <c r="A618" s="169" t="s">
        <v>570</v>
      </c>
      <c r="B618" s="170" t="s">
        <v>142</v>
      </c>
    </row>
    <row r="619" spans="1:2" ht="15" customHeight="1">
      <c r="A619" s="169" t="s">
        <v>571</v>
      </c>
      <c r="B619" s="170" t="s">
        <v>142</v>
      </c>
    </row>
    <row r="620" spans="1:2" ht="15" customHeight="1">
      <c r="A620" s="169" t="s">
        <v>572</v>
      </c>
      <c r="B620" s="170">
        <f>SUM(B621:B628)</f>
        <v>28755</v>
      </c>
    </row>
    <row r="621" spans="1:2" ht="15" customHeight="1">
      <c r="A621" s="169" t="s">
        <v>573</v>
      </c>
      <c r="B621" s="170">
        <v>626</v>
      </c>
    </row>
    <row r="622" spans="1:2" ht="15" customHeight="1">
      <c r="A622" s="169" t="s">
        <v>574</v>
      </c>
      <c r="B622" s="170"/>
    </row>
    <row r="623" spans="1:2" ht="15" customHeight="1">
      <c r="A623" s="169" t="s">
        <v>575</v>
      </c>
      <c r="B623" s="170"/>
    </row>
    <row r="624" spans="1:2" ht="15" customHeight="1">
      <c r="A624" s="169" t="s">
        <v>576</v>
      </c>
      <c r="B624" s="170" t="s">
        <v>142</v>
      </c>
    </row>
    <row r="625" spans="1:2" ht="15" customHeight="1">
      <c r="A625" s="169" t="s">
        <v>577</v>
      </c>
      <c r="B625" s="170">
        <v>14970</v>
      </c>
    </row>
    <row r="626" spans="1:2" ht="15" customHeight="1">
      <c r="A626" s="169" t="s">
        <v>578</v>
      </c>
      <c r="B626" s="170"/>
    </row>
    <row r="627" spans="1:2" ht="15" customHeight="1">
      <c r="A627" s="169" t="s">
        <v>579</v>
      </c>
      <c r="B627" s="170">
        <v>12163</v>
      </c>
    </row>
    <row r="628" spans="1:2" ht="15" customHeight="1">
      <c r="A628" s="169" t="s">
        <v>580</v>
      </c>
      <c r="B628" s="170">
        <v>996</v>
      </c>
    </row>
    <row r="629" spans="1:2" ht="15" customHeight="1">
      <c r="A629" s="169" t="s">
        <v>581</v>
      </c>
      <c r="B629" s="170">
        <f>SUM(B630:B632)</f>
        <v>0</v>
      </c>
    </row>
    <row r="630" spans="1:2" ht="15" customHeight="1">
      <c r="A630" s="169" t="s">
        <v>582</v>
      </c>
      <c r="B630" s="170" t="s">
        <v>142</v>
      </c>
    </row>
    <row r="631" spans="1:2" ht="15" customHeight="1">
      <c r="A631" s="169" t="s">
        <v>583</v>
      </c>
      <c r="B631" s="170" t="s">
        <v>142</v>
      </c>
    </row>
    <row r="632" spans="1:2" ht="15" customHeight="1">
      <c r="A632" s="169" t="s">
        <v>584</v>
      </c>
      <c r="B632" s="170"/>
    </row>
    <row r="633" spans="1:2" ht="15" customHeight="1">
      <c r="A633" s="169" t="s">
        <v>585</v>
      </c>
      <c r="B633" s="170">
        <f>SUM(B634:B642)</f>
        <v>7083</v>
      </c>
    </row>
    <row r="634" spans="1:2" ht="15" customHeight="1">
      <c r="A634" s="169" t="s">
        <v>586</v>
      </c>
      <c r="B634" s="170">
        <v>46</v>
      </c>
    </row>
    <row r="635" spans="1:2" ht="15" customHeight="1">
      <c r="A635" s="169" t="s">
        <v>587</v>
      </c>
      <c r="B635" s="170"/>
    </row>
    <row r="636" spans="1:2" ht="15" customHeight="1">
      <c r="A636" s="169" t="s">
        <v>588</v>
      </c>
      <c r="B636" s="170"/>
    </row>
    <row r="637" spans="1:2" ht="15" customHeight="1">
      <c r="A637" s="169" t="s">
        <v>589</v>
      </c>
      <c r="B637" s="170" t="s">
        <v>142</v>
      </c>
    </row>
    <row r="638" spans="1:2" ht="15" customHeight="1">
      <c r="A638" s="169" t="s">
        <v>590</v>
      </c>
      <c r="B638" s="170" t="s">
        <v>142</v>
      </c>
    </row>
    <row r="639" spans="1:2" ht="15" customHeight="1">
      <c r="A639" s="169" t="s">
        <v>591</v>
      </c>
      <c r="B639" s="170" t="s">
        <v>142</v>
      </c>
    </row>
    <row r="640" spans="1:2" ht="15" customHeight="1">
      <c r="A640" s="169" t="s">
        <v>592</v>
      </c>
      <c r="B640" s="170">
        <v>408</v>
      </c>
    </row>
    <row r="641" spans="1:2" ht="15" customHeight="1">
      <c r="A641" s="169" t="s">
        <v>593</v>
      </c>
      <c r="B641" s="170" t="s">
        <v>142</v>
      </c>
    </row>
    <row r="642" spans="1:2" ht="15" customHeight="1">
      <c r="A642" s="169" t="s">
        <v>594</v>
      </c>
      <c r="B642" s="170">
        <v>6629</v>
      </c>
    </row>
    <row r="643" spans="1:2" ht="15" customHeight="1">
      <c r="A643" s="169" t="s">
        <v>595</v>
      </c>
      <c r="B643" s="170">
        <f>SUM(B644:B650)</f>
        <v>3641</v>
      </c>
    </row>
    <row r="644" spans="1:2" ht="15" customHeight="1">
      <c r="A644" s="169" t="s">
        <v>596</v>
      </c>
      <c r="B644" s="170">
        <v>2006</v>
      </c>
    </row>
    <row r="645" spans="1:2" ht="15" customHeight="1">
      <c r="A645" s="169" t="s">
        <v>597</v>
      </c>
      <c r="B645" s="170">
        <v>208</v>
      </c>
    </row>
    <row r="646" spans="1:2" ht="15" customHeight="1">
      <c r="A646" s="169" t="s">
        <v>598</v>
      </c>
      <c r="B646" s="170">
        <v>200</v>
      </c>
    </row>
    <row r="647" spans="1:2" ht="15" customHeight="1">
      <c r="A647" s="169" t="s">
        <v>599</v>
      </c>
      <c r="B647" s="170">
        <v>608</v>
      </c>
    </row>
    <row r="648" spans="1:2" ht="15" customHeight="1">
      <c r="A648" s="169" t="s">
        <v>600</v>
      </c>
      <c r="B648" s="170" t="s">
        <v>142</v>
      </c>
    </row>
    <row r="649" spans="1:2" ht="15" customHeight="1">
      <c r="A649" s="169" t="s">
        <v>601</v>
      </c>
      <c r="B649" s="170" t="s">
        <v>142</v>
      </c>
    </row>
    <row r="650" spans="1:2" ht="15" customHeight="1">
      <c r="A650" s="169" t="s">
        <v>602</v>
      </c>
      <c r="B650" s="170">
        <v>619</v>
      </c>
    </row>
    <row r="651" spans="1:2" ht="15" customHeight="1">
      <c r="A651" s="169" t="s">
        <v>603</v>
      </c>
      <c r="B651" s="170">
        <f>SUM(B652:B656)</f>
        <v>1989</v>
      </c>
    </row>
    <row r="652" spans="1:2" ht="15" customHeight="1">
      <c r="A652" s="169" t="s">
        <v>604</v>
      </c>
      <c r="B652" s="170" t="s">
        <v>142</v>
      </c>
    </row>
    <row r="653" spans="1:2" ht="15" customHeight="1">
      <c r="A653" s="169" t="s">
        <v>605</v>
      </c>
      <c r="B653" s="170">
        <v>1084</v>
      </c>
    </row>
    <row r="654" spans="1:2" ht="15" customHeight="1">
      <c r="A654" s="169" t="s">
        <v>606</v>
      </c>
      <c r="B654" s="170">
        <v>178</v>
      </c>
    </row>
    <row r="655" spans="1:2" ht="15" customHeight="1">
      <c r="A655" s="169" t="s">
        <v>607</v>
      </c>
      <c r="B655" s="170">
        <v>150</v>
      </c>
    </row>
    <row r="656" spans="1:2" ht="15" customHeight="1">
      <c r="A656" s="169" t="s">
        <v>608</v>
      </c>
      <c r="B656" s="170">
        <v>577</v>
      </c>
    </row>
    <row r="657" spans="1:2" ht="15" customHeight="1">
      <c r="A657" s="169" t="s">
        <v>609</v>
      </c>
      <c r="B657" s="170">
        <f>SUM(B658:B663)</f>
        <v>1239</v>
      </c>
    </row>
    <row r="658" spans="1:2" ht="15" customHeight="1">
      <c r="A658" s="169" t="s">
        <v>610</v>
      </c>
      <c r="B658" s="170">
        <v>69</v>
      </c>
    </row>
    <row r="659" spans="1:2" ht="15" customHeight="1">
      <c r="A659" s="169" t="s">
        <v>611</v>
      </c>
      <c r="B659" s="170">
        <v>86</v>
      </c>
    </row>
    <row r="660" spans="1:2" ht="15" customHeight="1">
      <c r="A660" s="169" t="s">
        <v>612</v>
      </c>
      <c r="B660" s="170" t="s">
        <v>142</v>
      </c>
    </row>
    <row r="661" spans="1:2" ht="15" customHeight="1">
      <c r="A661" s="169" t="s">
        <v>613</v>
      </c>
      <c r="B661" s="170"/>
    </row>
    <row r="662" spans="1:2" ht="15" customHeight="1">
      <c r="A662" s="169" t="s">
        <v>614</v>
      </c>
      <c r="B662" s="170">
        <v>807</v>
      </c>
    </row>
    <row r="663" spans="1:2" ht="15" customHeight="1">
      <c r="A663" s="169" t="s">
        <v>615</v>
      </c>
      <c r="B663" s="170">
        <v>277</v>
      </c>
    </row>
    <row r="664" spans="1:2" ht="15" customHeight="1">
      <c r="A664" s="169" t="s">
        <v>616</v>
      </c>
      <c r="B664" s="170">
        <f>SUM(B665:B672)</f>
        <v>1549</v>
      </c>
    </row>
    <row r="665" spans="1:2" ht="15" customHeight="1">
      <c r="A665" s="169" t="s">
        <v>139</v>
      </c>
      <c r="B665" s="170">
        <v>159</v>
      </c>
    </row>
    <row r="666" spans="1:2" ht="15" customHeight="1">
      <c r="A666" s="169" t="s">
        <v>140</v>
      </c>
      <c r="B666" s="170" t="s">
        <v>142</v>
      </c>
    </row>
    <row r="667" spans="1:2" ht="15" customHeight="1">
      <c r="A667" s="169" t="s">
        <v>141</v>
      </c>
      <c r="B667" s="170" t="s">
        <v>142</v>
      </c>
    </row>
    <row r="668" spans="1:2" ht="15" customHeight="1">
      <c r="A668" s="169" t="s">
        <v>617</v>
      </c>
      <c r="B668" s="170">
        <v>217</v>
      </c>
    </row>
    <row r="669" spans="1:2" ht="15" customHeight="1">
      <c r="A669" s="169" t="s">
        <v>618</v>
      </c>
      <c r="B669" s="170">
        <v>37</v>
      </c>
    </row>
    <row r="670" spans="1:2" ht="15" customHeight="1">
      <c r="A670" s="169" t="s">
        <v>619</v>
      </c>
      <c r="B670" s="170"/>
    </row>
    <row r="671" spans="1:2" ht="15" customHeight="1">
      <c r="A671" s="169" t="s">
        <v>620</v>
      </c>
      <c r="B671" s="170"/>
    </row>
    <row r="672" spans="1:2" ht="15" customHeight="1">
      <c r="A672" s="169" t="s">
        <v>621</v>
      </c>
      <c r="B672" s="170">
        <v>1136</v>
      </c>
    </row>
    <row r="673" spans="1:2" ht="15" customHeight="1">
      <c r="A673" s="169" t="s">
        <v>622</v>
      </c>
      <c r="B673" s="170">
        <f>SUM(B674:B677)</f>
        <v>90</v>
      </c>
    </row>
    <row r="674" spans="1:2" ht="15" customHeight="1">
      <c r="A674" s="169" t="s">
        <v>623</v>
      </c>
      <c r="B674" s="170">
        <v>90</v>
      </c>
    </row>
    <row r="675" spans="1:2" ht="15" customHeight="1">
      <c r="A675" s="169" t="s">
        <v>624</v>
      </c>
      <c r="B675" s="170" t="s">
        <v>142</v>
      </c>
    </row>
    <row r="676" spans="1:2" ht="15" customHeight="1">
      <c r="A676" s="169" t="s">
        <v>625</v>
      </c>
      <c r="B676" s="170" t="s">
        <v>142</v>
      </c>
    </row>
    <row r="677" spans="1:2" ht="15" customHeight="1">
      <c r="A677" s="169" t="s">
        <v>626</v>
      </c>
      <c r="B677" s="170" t="s">
        <v>142</v>
      </c>
    </row>
    <row r="678" spans="1:2" ht="15" customHeight="1">
      <c r="A678" s="169" t="s">
        <v>627</v>
      </c>
      <c r="B678" s="170">
        <f>SUM(B679:B682)</f>
        <v>100</v>
      </c>
    </row>
    <row r="679" spans="1:2" ht="15" customHeight="1">
      <c r="A679" s="169" t="s">
        <v>139</v>
      </c>
      <c r="B679" s="170">
        <v>59</v>
      </c>
    </row>
    <row r="680" spans="1:2" ht="15" customHeight="1">
      <c r="A680" s="169" t="s">
        <v>140</v>
      </c>
      <c r="B680" s="170">
        <v>9</v>
      </c>
    </row>
    <row r="681" spans="1:2" ht="15" customHeight="1">
      <c r="A681" s="169" t="s">
        <v>141</v>
      </c>
      <c r="B681" s="170" t="s">
        <v>142</v>
      </c>
    </row>
    <row r="682" spans="1:2" ht="15" customHeight="1">
      <c r="A682" s="169" t="s">
        <v>628</v>
      </c>
      <c r="B682" s="170">
        <v>32</v>
      </c>
    </row>
    <row r="683" spans="1:2" ht="15" customHeight="1">
      <c r="A683" s="169" t="s">
        <v>629</v>
      </c>
      <c r="B683" s="170">
        <f>SUM(B684:B685)</f>
        <v>235</v>
      </c>
    </row>
    <row r="684" spans="1:2" ht="15" customHeight="1">
      <c r="A684" s="169" t="s">
        <v>630</v>
      </c>
      <c r="B684" s="170">
        <v>235</v>
      </c>
    </row>
    <row r="685" spans="1:2" ht="15" customHeight="1">
      <c r="A685" s="169" t="s">
        <v>631</v>
      </c>
      <c r="B685" s="170" t="s">
        <v>142</v>
      </c>
    </row>
    <row r="686" spans="1:2" ht="15" customHeight="1">
      <c r="A686" s="169" t="s">
        <v>632</v>
      </c>
      <c r="B686" s="170">
        <f>SUM(B687:B688)</f>
        <v>805</v>
      </c>
    </row>
    <row r="687" spans="1:2" ht="15" customHeight="1">
      <c r="A687" s="169" t="s">
        <v>633</v>
      </c>
      <c r="B687" s="170">
        <v>28</v>
      </c>
    </row>
    <row r="688" spans="1:2" ht="15" customHeight="1">
      <c r="A688" s="169" t="s">
        <v>634</v>
      </c>
      <c r="B688" s="170">
        <v>777</v>
      </c>
    </row>
    <row r="689" spans="1:2" ht="15" customHeight="1">
      <c r="A689" s="169" t="s">
        <v>635</v>
      </c>
      <c r="B689" s="170" t="s">
        <v>142</v>
      </c>
    </row>
    <row r="690" spans="1:2" ht="15" customHeight="1">
      <c r="A690" s="169" t="s">
        <v>636</v>
      </c>
      <c r="B690" s="170" t="s">
        <v>142</v>
      </c>
    </row>
    <row r="691" spans="1:2" ht="15" customHeight="1">
      <c r="A691" s="169" t="s">
        <v>637</v>
      </c>
      <c r="B691" s="170" t="s">
        <v>142</v>
      </c>
    </row>
    <row r="692" spans="1:2" ht="15" customHeight="1">
      <c r="A692" s="169" t="s">
        <v>638</v>
      </c>
      <c r="B692" s="170" t="s">
        <v>142</v>
      </c>
    </row>
    <row r="693" spans="1:2" ht="15" customHeight="1">
      <c r="A693" s="169" t="s">
        <v>639</v>
      </c>
      <c r="B693" s="170" t="s">
        <v>142</v>
      </c>
    </row>
    <row r="694" spans="1:2" ht="15" customHeight="1">
      <c r="A694" s="169" t="s">
        <v>640</v>
      </c>
      <c r="B694" s="170" t="s">
        <v>142</v>
      </c>
    </row>
    <row r="695" spans="1:2" ht="15" customHeight="1">
      <c r="A695" s="169" t="s">
        <v>641</v>
      </c>
      <c r="B695" s="170" t="s">
        <v>142</v>
      </c>
    </row>
    <row r="696" spans="1:2" ht="15" customHeight="1">
      <c r="A696" s="169" t="s">
        <v>642</v>
      </c>
      <c r="B696" s="170" t="s">
        <v>142</v>
      </c>
    </row>
    <row r="697" spans="1:2" ht="15" customHeight="1">
      <c r="A697" s="169" t="s">
        <v>643</v>
      </c>
      <c r="B697" s="170" t="s">
        <v>142</v>
      </c>
    </row>
    <row r="698" spans="1:2" ht="15" customHeight="1">
      <c r="A698" s="169" t="s">
        <v>644</v>
      </c>
      <c r="B698" s="170">
        <f>SUM(B699:B701)</f>
        <v>132766</v>
      </c>
    </row>
    <row r="699" spans="1:2" ht="15" customHeight="1">
      <c r="A699" s="169" t="s">
        <v>645</v>
      </c>
      <c r="B699" s="170">
        <v>132766</v>
      </c>
    </row>
    <row r="700" spans="1:2" ht="15" customHeight="1">
      <c r="A700" s="169" t="s">
        <v>646</v>
      </c>
      <c r="B700" s="170" t="s">
        <v>142</v>
      </c>
    </row>
    <row r="701" spans="1:2" ht="15" customHeight="1">
      <c r="A701" s="169" t="s">
        <v>647</v>
      </c>
      <c r="B701" s="170" t="s">
        <v>142</v>
      </c>
    </row>
    <row r="702" spans="1:2" ht="15" customHeight="1">
      <c r="A702" s="169" t="s">
        <v>648</v>
      </c>
      <c r="B702" s="170">
        <f>SUM(B703:B706)</f>
        <v>3823</v>
      </c>
    </row>
    <row r="703" spans="1:2" ht="15" customHeight="1">
      <c r="A703" s="169" t="s">
        <v>649</v>
      </c>
      <c r="B703" s="170">
        <v>235</v>
      </c>
    </row>
    <row r="704" spans="1:2" ht="15" customHeight="1">
      <c r="A704" s="169" t="s">
        <v>650</v>
      </c>
      <c r="B704" s="170">
        <v>527</v>
      </c>
    </row>
    <row r="705" spans="1:2" ht="15" customHeight="1">
      <c r="A705" s="169" t="s">
        <v>651</v>
      </c>
      <c r="B705" s="170">
        <v>261</v>
      </c>
    </row>
    <row r="706" spans="1:2" ht="15" customHeight="1">
      <c r="A706" s="169" t="s">
        <v>652</v>
      </c>
      <c r="B706" s="164">
        <v>2800</v>
      </c>
    </row>
    <row r="707" spans="1:2" ht="15" customHeight="1">
      <c r="A707" s="169" t="s">
        <v>653</v>
      </c>
      <c r="B707" s="170">
        <f>B708</f>
        <v>3368</v>
      </c>
    </row>
    <row r="708" spans="1:2" ht="15" customHeight="1">
      <c r="A708" s="169" t="s">
        <v>654</v>
      </c>
      <c r="B708" s="170">
        <v>3368</v>
      </c>
    </row>
    <row r="709" spans="1:2" ht="15" customHeight="1">
      <c r="A709" s="169" t="s">
        <v>655</v>
      </c>
      <c r="B709" s="170">
        <f>SUM(B710,B715,B728,B732,B744,B747,B751,B761,B766,B772,B776,B779)</f>
        <v>29664</v>
      </c>
    </row>
    <row r="710" spans="1:2" ht="15" customHeight="1">
      <c r="A710" s="169" t="s">
        <v>656</v>
      </c>
      <c r="B710" s="170">
        <f>SUM(B711:B714)</f>
        <v>2124</v>
      </c>
    </row>
    <row r="711" spans="1:2" ht="15" customHeight="1">
      <c r="A711" s="169" t="s">
        <v>139</v>
      </c>
      <c r="B711" s="170">
        <v>1505</v>
      </c>
    </row>
    <row r="712" spans="1:2" ht="15" customHeight="1">
      <c r="A712" s="169" t="s">
        <v>140</v>
      </c>
      <c r="B712" s="170">
        <v>380</v>
      </c>
    </row>
    <row r="713" spans="1:2" ht="15" customHeight="1">
      <c r="A713" s="169" t="s">
        <v>141</v>
      </c>
      <c r="B713" s="170" t="s">
        <v>142</v>
      </c>
    </row>
    <row r="714" spans="1:2" ht="15" customHeight="1">
      <c r="A714" s="169" t="s">
        <v>657</v>
      </c>
      <c r="B714" s="170">
        <v>239</v>
      </c>
    </row>
    <row r="715" spans="1:2" ht="15" customHeight="1">
      <c r="A715" s="169" t="s">
        <v>658</v>
      </c>
      <c r="B715" s="170">
        <f>SUM(B716:B727)</f>
        <v>3473</v>
      </c>
    </row>
    <row r="716" spans="1:2" ht="15" customHeight="1">
      <c r="A716" s="169" t="s">
        <v>659</v>
      </c>
      <c r="B716" s="170">
        <v>1295</v>
      </c>
    </row>
    <row r="717" spans="1:2" ht="15" customHeight="1">
      <c r="A717" s="169" t="s">
        <v>660</v>
      </c>
      <c r="B717" s="170">
        <v>160</v>
      </c>
    </row>
    <row r="718" spans="1:2" ht="15" customHeight="1">
      <c r="A718" s="169" t="s">
        <v>661</v>
      </c>
      <c r="B718" s="170" t="s">
        <v>142</v>
      </c>
    </row>
    <row r="719" spans="1:2" ht="15" customHeight="1">
      <c r="A719" s="169" t="s">
        <v>662</v>
      </c>
      <c r="B719" s="170" t="s">
        <v>142</v>
      </c>
    </row>
    <row r="720" spans="1:2" ht="15" customHeight="1">
      <c r="A720" s="169" t="s">
        <v>663</v>
      </c>
      <c r="B720" s="170">
        <v>880</v>
      </c>
    </row>
    <row r="721" spans="1:2" ht="15" customHeight="1">
      <c r="A721" s="169" t="s">
        <v>664</v>
      </c>
      <c r="B721" s="170"/>
    </row>
    <row r="722" spans="1:2" ht="15" customHeight="1">
      <c r="A722" s="169" t="s">
        <v>665</v>
      </c>
      <c r="B722" s="170" t="s">
        <v>142</v>
      </c>
    </row>
    <row r="723" spans="1:2" ht="15" customHeight="1">
      <c r="A723" s="169" t="s">
        <v>666</v>
      </c>
      <c r="B723" s="170" t="s">
        <v>142</v>
      </c>
    </row>
    <row r="724" spans="1:2" ht="15" customHeight="1">
      <c r="A724" s="169" t="s">
        <v>667</v>
      </c>
      <c r="B724" s="170"/>
    </row>
    <row r="725" spans="1:2" ht="15" customHeight="1">
      <c r="A725" s="169" t="s">
        <v>668</v>
      </c>
      <c r="B725" s="170" t="s">
        <v>142</v>
      </c>
    </row>
    <row r="726" spans="1:2" ht="15" customHeight="1">
      <c r="A726" s="169" t="s">
        <v>669</v>
      </c>
      <c r="B726" s="170" t="s">
        <v>142</v>
      </c>
    </row>
    <row r="727" spans="1:2" ht="15" customHeight="1">
      <c r="A727" s="169" t="s">
        <v>670</v>
      </c>
      <c r="B727" s="170">
        <v>1138</v>
      </c>
    </row>
    <row r="728" spans="1:2" ht="15" customHeight="1">
      <c r="A728" s="169" t="s">
        <v>671</v>
      </c>
      <c r="B728" s="170" t="s">
        <v>142</v>
      </c>
    </row>
    <row r="729" spans="1:2" ht="15" customHeight="1">
      <c r="A729" s="169" t="s">
        <v>672</v>
      </c>
      <c r="B729" s="170" t="s">
        <v>142</v>
      </c>
    </row>
    <row r="730" spans="1:2" ht="15" customHeight="1">
      <c r="A730" s="169" t="s">
        <v>673</v>
      </c>
      <c r="B730" s="170" t="s">
        <v>142</v>
      </c>
    </row>
    <row r="731" spans="1:2" ht="15" customHeight="1">
      <c r="A731" s="169" t="s">
        <v>674</v>
      </c>
      <c r="B731" s="170" t="s">
        <v>142</v>
      </c>
    </row>
    <row r="732" spans="1:2" ht="15" customHeight="1">
      <c r="A732" s="169" t="s">
        <v>675</v>
      </c>
      <c r="B732" s="170">
        <f>SUM(B733:B743)</f>
        <v>7391</v>
      </c>
    </row>
    <row r="733" spans="1:2" ht="15" customHeight="1">
      <c r="A733" s="169" t="s">
        <v>676</v>
      </c>
      <c r="B733" s="170">
        <v>2340</v>
      </c>
    </row>
    <row r="734" spans="1:2" ht="15" customHeight="1">
      <c r="A734" s="169" t="s">
        <v>677</v>
      </c>
      <c r="B734" s="170">
        <v>570</v>
      </c>
    </row>
    <row r="735" spans="1:2" ht="15" customHeight="1">
      <c r="A735" s="169" t="s">
        <v>678</v>
      </c>
      <c r="B735" s="170">
        <v>409</v>
      </c>
    </row>
    <row r="736" spans="1:2" ht="15" customHeight="1">
      <c r="A736" s="169" t="s">
        <v>679</v>
      </c>
      <c r="B736" s="170" t="s">
        <v>142</v>
      </c>
    </row>
    <row r="737" spans="1:2" ht="15" customHeight="1">
      <c r="A737" s="169" t="s">
        <v>680</v>
      </c>
      <c r="B737" s="170">
        <v>86</v>
      </c>
    </row>
    <row r="738" spans="1:2" ht="15" customHeight="1">
      <c r="A738" s="169" t="s">
        <v>681</v>
      </c>
      <c r="B738" s="170">
        <v>1918</v>
      </c>
    </row>
    <row r="739" spans="1:2" ht="15" customHeight="1">
      <c r="A739" s="169" t="s">
        <v>682</v>
      </c>
      <c r="B739" s="170" t="s">
        <v>142</v>
      </c>
    </row>
    <row r="740" spans="1:2" ht="15" customHeight="1">
      <c r="A740" s="169" t="s">
        <v>683</v>
      </c>
      <c r="B740" s="170" t="s">
        <v>142</v>
      </c>
    </row>
    <row r="741" spans="1:2" ht="15" customHeight="1">
      <c r="A741" s="169" t="s">
        <v>684</v>
      </c>
      <c r="B741" s="170">
        <v>1535</v>
      </c>
    </row>
    <row r="742" spans="1:2" ht="15" customHeight="1">
      <c r="A742" s="169" t="s">
        <v>685</v>
      </c>
      <c r="B742" s="170" t="s">
        <v>142</v>
      </c>
    </row>
    <row r="743" spans="1:2" ht="15" customHeight="1">
      <c r="A743" s="169" t="s">
        <v>686</v>
      </c>
      <c r="B743" s="170">
        <v>533</v>
      </c>
    </row>
    <row r="744" spans="1:2" ht="15" customHeight="1">
      <c r="A744" s="169" t="s">
        <v>687</v>
      </c>
      <c r="B744" s="170">
        <f>SUM(B745:B746)</f>
        <v>104</v>
      </c>
    </row>
    <row r="745" spans="1:2" ht="15" customHeight="1">
      <c r="A745" s="169" t="s">
        <v>688</v>
      </c>
      <c r="B745" s="170">
        <v>104</v>
      </c>
    </row>
    <row r="746" spans="1:2" ht="15" customHeight="1">
      <c r="A746" s="169" t="s">
        <v>689</v>
      </c>
      <c r="B746" s="170"/>
    </row>
    <row r="747" spans="1:2" ht="15" customHeight="1">
      <c r="A747" s="169" t="s">
        <v>690</v>
      </c>
      <c r="B747" s="170">
        <f>SUM(B748:B750)</f>
        <v>1370</v>
      </c>
    </row>
    <row r="748" spans="1:2" ht="15" customHeight="1">
      <c r="A748" s="169" t="s">
        <v>691</v>
      </c>
      <c r="B748" s="170">
        <v>303</v>
      </c>
    </row>
    <row r="749" spans="1:2" ht="15" customHeight="1">
      <c r="A749" s="169" t="s">
        <v>692</v>
      </c>
      <c r="B749" s="170">
        <v>721</v>
      </c>
    </row>
    <row r="750" spans="1:2" ht="15" customHeight="1">
      <c r="A750" s="169" t="s">
        <v>693</v>
      </c>
      <c r="B750" s="170">
        <v>346</v>
      </c>
    </row>
    <row r="751" spans="1:2" ht="15" customHeight="1">
      <c r="A751" s="169" t="s">
        <v>694</v>
      </c>
      <c r="B751" s="170">
        <f>SUM(B752:B760)</f>
        <v>2301</v>
      </c>
    </row>
    <row r="752" spans="1:2" ht="15" customHeight="1">
      <c r="A752" s="169" t="s">
        <v>139</v>
      </c>
      <c r="B752" s="170">
        <v>625</v>
      </c>
    </row>
    <row r="753" spans="1:2" ht="15" customHeight="1">
      <c r="A753" s="169" t="s">
        <v>140</v>
      </c>
      <c r="B753" s="170" t="s">
        <v>142</v>
      </c>
    </row>
    <row r="754" spans="1:2" ht="15" customHeight="1">
      <c r="A754" s="169" t="s">
        <v>141</v>
      </c>
      <c r="B754" s="170" t="s">
        <v>142</v>
      </c>
    </row>
    <row r="755" spans="1:2" ht="15" customHeight="1">
      <c r="A755" s="169" t="s">
        <v>695</v>
      </c>
      <c r="B755" s="170">
        <v>161</v>
      </c>
    </row>
    <row r="756" spans="1:2" ht="15" customHeight="1">
      <c r="A756" s="169" t="s">
        <v>696</v>
      </c>
      <c r="B756" s="170"/>
    </row>
    <row r="757" spans="1:2" ht="15" customHeight="1">
      <c r="A757" s="169" t="s">
        <v>697</v>
      </c>
      <c r="B757" s="170"/>
    </row>
    <row r="758" spans="1:2" ht="15" customHeight="1">
      <c r="A758" s="169" t="s">
        <v>698</v>
      </c>
      <c r="B758" s="170">
        <v>490</v>
      </c>
    </row>
    <row r="759" spans="1:2" ht="15" customHeight="1">
      <c r="A759" s="169" t="s">
        <v>149</v>
      </c>
      <c r="B759" s="170">
        <v>634</v>
      </c>
    </row>
    <row r="760" spans="1:2" ht="15" customHeight="1">
      <c r="A760" s="169" t="s">
        <v>699</v>
      </c>
      <c r="B760" s="170">
        <v>391</v>
      </c>
    </row>
    <row r="761" spans="1:2" ht="15" customHeight="1">
      <c r="A761" s="169" t="s">
        <v>700</v>
      </c>
      <c r="B761" s="170">
        <f>SUM(B762:B765)</f>
        <v>6811</v>
      </c>
    </row>
    <row r="762" spans="1:2" ht="15" customHeight="1">
      <c r="A762" s="169" t="s">
        <v>701</v>
      </c>
      <c r="B762" s="170">
        <v>3092</v>
      </c>
    </row>
    <row r="763" spans="1:2" ht="15" customHeight="1">
      <c r="A763" s="169" t="s">
        <v>702</v>
      </c>
      <c r="B763" s="170">
        <v>2000</v>
      </c>
    </row>
    <row r="764" spans="1:2" ht="15" customHeight="1">
      <c r="A764" s="169" t="s">
        <v>703</v>
      </c>
      <c r="B764" s="170">
        <v>1719</v>
      </c>
    </row>
    <row r="765" ht="15" customHeight="1">
      <c r="A765" s="169" t="s">
        <v>704</v>
      </c>
    </row>
    <row r="766" spans="1:2" ht="15" customHeight="1">
      <c r="A766" s="169" t="s">
        <v>705</v>
      </c>
      <c r="B766" s="170">
        <f>SUM(B767:B771)</f>
        <v>0</v>
      </c>
    </row>
    <row r="767" spans="1:2" ht="15" customHeight="1">
      <c r="A767" s="169" t="s">
        <v>706</v>
      </c>
      <c r="B767" s="170"/>
    </row>
    <row r="768" spans="1:2" ht="15" customHeight="1">
      <c r="A768" s="169" t="s">
        <v>707</v>
      </c>
      <c r="B768" s="170"/>
    </row>
    <row r="769" spans="1:2" ht="15" customHeight="1">
      <c r="A769" s="169" t="s">
        <v>708</v>
      </c>
      <c r="B769" s="170"/>
    </row>
    <row r="770" spans="1:2" ht="15" customHeight="1">
      <c r="A770" s="169" t="s">
        <v>709</v>
      </c>
      <c r="B770" s="170"/>
    </row>
    <row r="771" spans="1:2" ht="15" customHeight="1">
      <c r="A771" s="169" t="s">
        <v>710</v>
      </c>
      <c r="B771" s="170"/>
    </row>
    <row r="772" spans="1:2" ht="15" customHeight="1">
      <c r="A772" s="169" t="s">
        <v>711</v>
      </c>
      <c r="B772" s="170">
        <f>SUM(B773:B775)</f>
        <v>300</v>
      </c>
    </row>
    <row r="773" spans="1:2" ht="15" customHeight="1">
      <c r="A773" s="169" t="s">
        <v>712</v>
      </c>
      <c r="B773" s="170"/>
    </row>
    <row r="774" spans="1:2" ht="15" customHeight="1">
      <c r="A774" s="169" t="s">
        <v>713</v>
      </c>
      <c r="B774" s="170">
        <v>300</v>
      </c>
    </row>
    <row r="775" spans="1:2" ht="15" customHeight="1">
      <c r="A775" s="169" t="s">
        <v>714</v>
      </c>
      <c r="B775" s="170"/>
    </row>
    <row r="776" spans="1:2" ht="15" customHeight="1">
      <c r="A776" s="169" t="s">
        <v>715</v>
      </c>
      <c r="B776" s="164">
        <f>SUM(B777:B778)</f>
        <v>91</v>
      </c>
    </row>
    <row r="777" spans="1:2" ht="15" customHeight="1">
      <c r="A777" s="169" t="s">
        <v>716</v>
      </c>
      <c r="B777" s="170">
        <v>91</v>
      </c>
    </row>
    <row r="778" spans="1:2" ht="15" customHeight="1">
      <c r="A778" s="169" t="s">
        <v>717</v>
      </c>
      <c r="B778" s="170" t="s">
        <v>142</v>
      </c>
    </row>
    <row r="779" spans="1:2" ht="15" customHeight="1">
      <c r="A779" s="169" t="s">
        <v>718</v>
      </c>
      <c r="B779" s="170">
        <f>B780</f>
        <v>5699</v>
      </c>
    </row>
    <row r="780" spans="1:2" ht="15" customHeight="1">
      <c r="A780" s="169" t="s">
        <v>719</v>
      </c>
      <c r="B780" s="170">
        <v>5699</v>
      </c>
    </row>
    <row r="781" spans="1:2" ht="15" customHeight="1">
      <c r="A781" s="169" t="s">
        <v>720</v>
      </c>
      <c r="B781" s="170">
        <f>SUM(B782,B791,B795,B803,B809,B816,B822,B825,B828,B830,B832,B838,B840,B842,B857)</f>
        <v>9991</v>
      </c>
    </row>
    <row r="782" spans="1:2" ht="15" customHeight="1">
      <c r="A782" s="169" t="s">
        <v>721</v>
      </c>
      <c r="B782" s="170">
        <f>SUM(B783:B790)</f>
        <v>5192</v>
      </c>
    </row>
    <row r="783" spans="1:2" ht="15" customHeight="1">
      <c r="A783" s="169" t="s">
        <v>139</v>
      </c>
      <c r="B783" s="170">
        <v>2594</v>
      </c>
    </row>
    <row r="784" spans="1:2" ht="15" customHeight="1">
      <c r="A784" s="169" t="s">
        <v>140</v>
      </c>
      <c r="B784" s="170" t="s">
        <v>142</v>
      </c>
    </row>
    <row r="785" spans="1:2" ht="15" customHeight="1">
      <c r="A785" s="169" t="s">
        <v>141</v>
      </c>
      <c r="B785" s="170" t="s">
        <v>142</v>
      </c>
    </row>
    <row r="786" spans="1:2" ht="15" customHeight="1">
      <c r="A786" s="169" t="s">
        <v>722</v>
      </c>
      <c r="B786" s="170" t="s">
        <v>142</v>
      </c>
    </row>
    <row r="787" spans="1:2" ht="15" customHeight="1">
      <c r="A787" s="169" t="s">
        <v>723</v>
      </c>
      <c r="B787" s="170"/>
    </row>
    <row r="788" spans="1:2" ht="15" customHeight="1">
      <c r="A788" s="169" t="s">
        <v>724</v>
      </c>
      <c r="B788" s="170" t="s">
        <v>142</v>
      </c>
    </row>
    <row r="789" spans="1:2" ht="15" customHeight="1">
      <c r="A789" s="169" t="s">
        <v>725</v>
      </c>
      <c r="B789" s="170" t="s">
        <v>142</v>
      </c>
    </row>
    <row r="790" spans="1:2" ht="15" customHeight="1">
      <c r="A790" s="169" t="s">
        <v>726</v>
      </c>
      <c r="B790" s="170">
        <v>2598</v>
      </c>
    </row>
    <row r="791" spans="1:2" ht="15" customHeight="1">
      <c r="A791" s="169" t="s">
        <v>727</v>
      </c>
      <c r="B791" s="170">
        <f>SUM(B792:B794)</f>
        <v>117</v>
      </c>
    </row>
    <row r="792" spans="1:2" ht="15" customHeight="1">
      <c r="A792" s="169" t="s">
        <v>728</v>
      </c>
      <c r="B792" s="170" t="s">
        <v>142</v>
      </c>
    </row>
    <row r="793" spans="1:2" ht="15" customHeight="1">
      <c r="A793" s="169" t="s">
        <v>729</v>
      </c>
      <c r="B793" s="170" t="s">
        <v>142</v>
      </c>
    </row>
    <row r="794" spans="1:2" ht="15" customHeight="1">
      <c r="A794" s="169" t="s">
        <v>730</v>
      </c>
      <c r="B794" s="170">
        <v>117</v>
      </c>
    </row>
    <row r="795" spans="1:2" ht="15" customHeight="1">
      <c r="A795" s="169" t="s">
        <v>731</v>
      </c>
      <c r="B795" s="170">
        <f>SUM(B796:B802)</f>
        <v>1208</v>
      </c>
    </row>
    <row r="796" spans="1:2" ht="15" customHeight="1">
      <c r="A796" s="169" t="s">
        <v>732</v>
      </c>
      <c r="B796" s="170" t="s">
        <v>142</v>
      </c>
    </row>
    <row r="797" spans="1:2" ht="15" customHeight="1">
      <c r="A797" s="169" t="s">
        <v>733</v>
      </c>
      <c r="B797" s="170" t="s">
        <v>142</v>
      </c>
    </row>
    <row r="798" spans="1:2" ht="15" customHeight="1">
      <c r="A798" s="169" t="s">
        <v>734</v>
      </c>
      <c r="B798" s="170" t="s">
        <v>142</v>
      </c>
    </row>
    <row r="799" spans="1:2" ht="15" customHeight="1">
      <c r="A799" s="169" t="s">
        <v>735</v>
      </c>
      <c r="B799" s="170" t="s">
        <v>142</v>
      </c>
    </row>
    <row r="800" spans="1:2" ht="15" customHeight="1">
      <c r="A800" s="169" t="s">
        <v>736</v>
      </c>
      <c r="B800" s="170" t="s">
        <v>142</v>
      </c>
    </row>
    <row r="801" spans="1:2" ht="15" customHeight="1">
      <c r="A801" s="169" t="s">
        <v>737</v>
      </c>
      <c r="B801" s="170" t="s">
        <v>142</v>
      </c>
    </row>
    <row r="802" spans="1:2" ht="15" customHeight="1">
      <c r="A802" s="169" t="s">
        <v>738</v>
      </c>
      <c r="B802" s="170">
        <v>1208</v>
      </c>
    </row>
    <row r="803" spans="1:2" ht="15" customHeight="1">
      <c r="A803" s="169" t="s">
        <v>739</v>
      </c>
      <c r="B803" s="170">
        <f>SUM(B804:B808)</f>
        <v>1124</v>
      </c>
    </row>
    <row r="804" spans="1:2" ht="15" customHeight="1">
      <c r="A804" s="169" t="s">
        <v>740</v>
      </c>
      <c r="B804" s="170">
        <v>1124</v>
      </c>
    </row>
    <row r="805" spans="1:2" ht="15" customHeight="1">
      <c r="A805" s="169" t="s">
        <v>741</v>
      </c>
      <c r="B805" s="170" t="s">
        <v>142</v>
      </c>
    </row>
    <row r="806" spans="1:2" ht="15" customHeight="1">
      <c r="A806" s="169" t="s">
        <v>742</v>
      </c>
      <c r="B806" s="170" t="s">
        <v>142</v>
      </c>
    </row>
    <row r="807" spans="1:2" ht="15" customHeight="1">
      <c r="A807" s="169" t="s">
        <v>743</v>
      </c>
      <c r="B807" s="170" t="s">
        <v>142</v>
      </c>
    </row>
    <row r="808" spans="1:2" ht="15" customHeight="1">
      <c r="A808" s="169" t="s">
        <v>744</v>
      </c>
      <c r="B808" s="170" t="s">
        <v>142</v>
      </c>
    </row>
    <row r="809" spans="1:2" ht="15" customHeight="1">
      <c r="A809" s="169" t="s">
        <v>745</v>
      </c>
      <c r="B809" s="170" t="s">
        <v>142</v>
      </c>
    </row>
    <row r="810" spans="1:2" ht="15" customHeight="1">
      <c r="A810" s="169" t="s">
        <v>746</v>
      </c>
      <c r="B810" s="170" t="s">
        <v>142</v>
      </c>
    </row>
    <row r="811" spans="1:2" ht="15" customHeight="1">
      <c r="A811" s="169" t="s">
        <v>747</v>
      </c>
      <c r="B811" s="170" t="s">
        <v>142</v>
      </c>
    </row>
    <row r="812" spans="1:2" ht="15" customHeight="1">
      <c r="A812" s="169" t="s">
        <v>748</v>
      </c>
      <c r="B812" s="170" t="s">
        <v>142</v>
      </c>
    </row>
    <row r="813" spans="1:2" ht="15" customHeight="1">
      <c r="A813" s="169" t="s">
        <v>749</v>
      </c>
      <c r="B813" s="170" t="s">
        <v>142</v>
      </c>
    </row>
    <row r="814" ht="15" customHeight="1">
      <c r="A814" s="169" t="s">
        <v>750</v>
      </c>
    </row>
    <row r="815" spans="1:2" ht="15" customHeight="1">
      <c r="A815" s="169" t="s">
        <v>751</v>
      </c>
      <c r="B815" s="170" t="s">
        <v>142</v>
      </c>
    </row>
    <row r="816" spans="1:2" ht="15" customHeight="1">
      <c r="A816" s="169" t="s">
        <v>752</v>
      </c>
      <c r="B816" s="170" t="s">
        <v>142</v>
      </c>
    </row>
    <row r="817" spans="1:2" ht="15" customHeight="1">
      <c r="A817" s="169" t="s">
        <v>753</v>
      </c>
      <c r="B817" s="170" t="s">
        <v>142</v>
      </c>
    </row>
    <row r="818" spans="1:2" ht="15" customHeight="1">
      <c r="A818" s="169" t="s">
        <v>754</v>
      </c>
      <c r="B818" s="170" t="s">
        <v>142</v>
      </c>
    </row>
    <row r="819" spans="1:2" ht="15" customHeight="1">
      <c r="A819" s="169" t="s">
        <v>755</v>
      </c>
      <c r="B819" s="170" t="s">
        <v>142</v>
      </c>
    </row>
    <row r="820" spans="1:2" ht="15" customHeight="1">
      <c r="A820" s="169" t="s">
        <v>756</v>
      </c>
      <c r="B820" s="170" t="s">
        <v>142</v>
      </c>
    </row>
    <row r="821" spans="1:2" ht="15" customHeight="1">
      <c r="A821" s="169" t="s">
        <v>757</v>
      </c>
      <c r="B821" s="170" t="s">
        <v>142</v>
      </c>
    </row>
    <row r="822" spans="1:2" ht="15" customHeight="1">
      <c r="A822" s="169" t="s">
        <v>758</v>
      </c>
      <c r="B822" s="170" t="s">
        <v>142</v>
      </c>
    </row>
    <row r="823" spans="1:2" ht="15" customHeight="1">
      <c r="A823" s="169" t="s">
        <v>759</v>
      </c>
      <c r="B823" s="170" t="s">
        <v>142</v>
      </c>
    </row>
    <row r="824" spans="1:2" ht="15" customHeight="1">
      <c r="A824" s="169" t="s">
        <v>760</v>
      </c>
      <c r="B824" s="170" t="s">
        <v>142</v>
      </c>
    </row>
    <row r="825" spans="1:2" ht="15" customHeight="1">
      <c r="A825" s="169" t="s">
        <v>761</v>
      </c>
      <c r="B825" s="170" t="s">
        <v>142</v>
      </c>
    </row>
    <row r="826" spans="1:2" ht="15" customHeight="1">
      <c r="A826" s="169" t="s">
        <v>762</v>
      </c>
      <c r="B826" s="170" t="s">
        <v>142</v>
      </c>
    </row>
    <row r="827" spans="1:2" ht="15" customHeight="1">
      <c r="A827" s="169" t="s">
        <v>763</v>
      </c>
      <c r="B827" s="170" t="s">
        <v>142</v>
      </c>
    </row>
    <row r="828" spans="1:2" ht="15" customHeight="1">
      <c r="A828" s="169" t="s">
        <v>764</v>
      </c>
      <c r="B828" s="170" t="s">
        <v>142</v>
      </c>
    </row>
    <row r="829" spans="1:2" ht="15" customHeight="1">
      <c r="A829" s="169" t="s">
        <v>765</v>
      </c>
      <c r="B829" s="170" t="s">
        <v>142</v>
      </c>
    </row>
    <row r="830" spans="1:2" ht="15" customHeight="1">
      <c r="A830" s="169" t="s">
        <v>766</v>
      </c>
      <c r="B830" s="170" t="s">
        <v>142</v>
      </c>
    </row>
    <row r="831" spans="1:2" ht="15" customHeight="1">
      <c r="A831" s="169" t="s">
        <v>767</v>
      </c>
      <c r="B831" s="170" t="s">
        <v>142</v>
      </c>
    </row>
    <row r="832" spans="1:2" ht="15" customHeight="1">
      <c r="A832" s="169" t="s">
        <v>768</v>
      </c>
      <c r="B832" s="170">
        <f>SUM(B833:B837)</f>
        <v>586</v>
      </c>
    </row>
    <row r="833" spans="1:2" ht="15" customHeight="1">
      <c r="A833" s="169" t="s">
        <v>769</v>
      </c>
      <c r="B833" s="170">
        <v>289</v>
      </c>
    </row>
    <row r="834" spans="1:2" ht="15" customHeight="1">
      <c r="A834" s="169" t="s">
        <v>770</v>
      </c>
      <c r="B834" s="170">
        <v>171</v>
      </c>
    </row>
    <row r="835" spans="1:2" ht="15" customHeight="1">
      <c r="A835" s="169" t="s">
        <v>771</v>
      </c>
      <c r="B835" s="170" t="s">
        <v>142</v>
      </c>
    </row>
    <row r="836" spans="1:2" ht="15" customHeight="1">
      <c r="A836" s="169" t="s">
        <v>772</v>
      </c>
      <c r="B836" s="170" t="s">
        <v>142</v>
      </c>
    </row>
    <row r="837" spans="1:2" ht="15" customHeight="1">
      <c r="A837" s="169" t="s">
        <v>773</v>
      </c>
      <c r="B837" s="170">
        <v>126</v>
      </c>
    </row>
    <row r="838" spans="1:2" ht="15" customHeight="1">
      <c r="A838" s="169" t="s">
        <v>774</v>
      </c>
      <c r="B838" s="170" t="s">
        <v>142</v>
      </c>
    </row>
    <row r="839" spans="1:2" ht="15" customHeight="1">
      <c r="A839" s="169" t="s">
        <v>775</v>
      </c>
      <c r="B839" s="170" t="s">
        <v>142</v>
      </c>
    </row>
    <row r="840" spans="1:2" ht="15" customHeight="1">
      <c r="A840" s="169" t="s">
        <v>776</v>
      </c>
      <c r="B840" s="170" t="s">
        <v>142</v>
      </c>
    </row>
    <row r="841" spans="1:2" ht="15" customHeight="1">
      <c r="A841" s="169" t="s">
        <v>777</v>
      </c>
      <c r="B841" s="170" t="s">
        <v>142</v>
      </c>
    </row>
    <row r="842" spans="1:2" ht="15" customHeight="1">
      <c r="A842" s="169" t="s">
        <v>778</v>
      </c>
      <c r="B842" s="170">
        <f>SUM(B843:B856)</f>
        <v>422</v>
      </c>
    </row>
    <row r="843" spans="1:2" ht="15" customHeight="1">
      <c r="A843" s="169" t="s">
        <v>139</v>
      </c>
      <c r="B843" s="170"/>
    </row>
    <row r="844" spans="1:2" ht="15" customHeight="1">
      <c r="A844" s="169" t="s">
        <v>140</v>
      </c>
      <c r="B844" s="170"/>
    </row>
    <row r="845" spans="1:2" ht="15" customHeight="1">
      <c r="A845" s="169" t="s">
        <v>141</v>
      </c>
      <c r="B845" s="170"/>
    </row>
    <row r="846" spans="1:2" ht="15" customHeight="1">
      <c r="A846" s="169" t="s">
        <v>779</v>
      </c>
      <c r="B846" s="170"/>
    </row>
    <row r="847" spans="1:2" ht="15" customHeight="1">
      <c r="A847" s="169" t="s">
        <v>780</v>
      </c>
      <c r="B847" s="170"/>
    </row>
    <row r="848" spans="1:2" ht="15" customHeight="1">
      <c r="A848" s="169" t="s">
        <v>781</v>
      </c>
      <c r="B848" s="170"/>
    </row>
    <row r="849" spans="1:2" ht="15" customHeight="1">
      <c r="A849" s="169" t="s">
        <v>782</v>
      </c>
      <c r="B849" s="170">
        <v>422</v>
      </c>
    </row>
    <row r="850" spans="1:2" ht="15" customHeight="1">
      <c r="A850" s="169" t="s">
        <v>783</v>
      </c>
      <c r="B850" s="170"/>
    </row>
    <row r="851" spans="1:2" ht="15" customHeight="1">
      <c r="A851" s="169" t="s">
        <v>784</v>
      </c>
      <c r="B851" s="170"/>
    </row>
    <row r="852" spans="1:2" ht="15" customHeight="1">
      <c r="A852" s="169" t="s">
        <v>785</v>
      </c>
      <c r="B852" s="170" t="s">
        <v>142</v>
      </c>
    </row>
    <row r="853" spans="1:2" ht="15" customHeight="1">
      <c r="A853" s="169" t="s">
        <v>183</v>
      </c>
      <c r="B853" s="170" t="s">
        <v>142</v>
      </c>
    </row>
    <row r="854" spans="1:2" ht="15" customHeight="1">
      <c r="A854" s="169" t="s">
        <v>786</v>
      </c>
      <c r="B854" s="170" t="s">
        <v>142</v>
      </c>
    </row>
    <row r="855" spans="1:2" ht="15" customHeight="1">
      <c r="A855" s="169" t="s">
        <v>149</v>
      </c>
      <c r="B855" s="170" t="s">
        <v>142</v>
      </c>
    </row>
    <row r="856" spans="1:2" ht="15" customHeight="1">
      <c r="A856" s="169" t="s">
        <v>787</v>
      </c>
      <c r="B856" s="170" t="s">
        <v>142</v>
      </c>
    </row>
    <row r="857" spans="1:2" ht="15" customHeight="1">
      <c r="A857" s="169" t="s">
        <v>788</v>
      </c>
      <c r="B857" s="170">
        <f>B858</f>
        <v>1342</v>
      </c>
    </row>
    <row r="858" spans="1:2" ht="15" customHeight="1">
      <c r="A858" s="169" t="s">
        <v>789</v>
      </c>
      <c r="B858" s="170">
        <v>1342</v>
      </c>
    </row>
    <row r="859" spans="1:2" ht="15" customHeight="1">
      <c r="A859" s="169" t="s">
        <v>790</v>
      </c>
      <c r="B859" s="170">
        <f>SUM(B860,B872,B874,B877,B879,B881)</f>
        <v>37289</v>
      </c>
    </row>
    <row r="860" spans="1:2" ht="15" customHeight="1">
      <c r="A860" s="169" t="s">
        <v>791</v>
      </c>
      <c r="B860" s="170">
        <f>SUM(B861:B871)</f>
        <v>8816</v>
      </c>
    </row>
    <row r="861" spans="1:2" ht="15" customHeight="1">
      <c r="A861" s="169" t="s">
        <v>139</v>
      </c>
      <c r="B861" s="170">
        <v>991</v>
      </c>
    </row>
    <row r="862" spans="1:2" ht="15" customHeight="1">
      <c r="A862" s="169" t="s">
        <v>140</v>
      </c>
      <c r="B862" s="170">
        <v>95</v>
      </c>
    </row>
    <row r="863" spans="1:2" ht="15" customHeight="1">
      <c r="A863" s="169" t="s">
        <v>141</v>
      </c>
      <c r="B863" s="170" t="s">
        <v>142</v>
      </c>
    </row>
    <row r="864" spans="1:2" ht="15" customHeight="1">
      <c r="A864" s="169" t="s">
        <v>792</v>
      </c>
      <c r="B864" s="170">
        <v>398</v>
      </c>
    </row>
    <row r="865" spans="1:2" ht="15" customHeight="1">
      <c r="A865" s="169" t="s">
        <v>793</v>
      </c>
      <c r="B865" s="170">
        <v>40</v>
      </c>
    </row>
    <row r="866" spans="1:2" ht="15" customHeight="1">
      <c r="A866" s="169" t="s">
        <v>794</v>
      </c>
      <c r="B866" s="170">
        <v>141</v>
      </c>
    </row>
    <row r="867" spans="1:2" ht="15" customHeight="1">
      <c r="A867" s="169" t="s">
        <v>795</v>
      </c>
      <c r="B867" s="170">
        <v>314</v>
      </c>
    </row>
    <row r="868" spans="1:2" ht="15" customHeight="1">
      <c r="A868" s="169" t="s">
        <v>796</v>
      </c>
      <c r="B868" s="170" t="s">
        <v>142</v>
      </c>
    </row>
    <row r="869" spans="1:2" ht="15" customHeight="1">
      <c r="A869" s="169" t="s">
        <v>797</v>
      </c>
      <c r="B869" s="170"/>
    </row>
    <row r="870" spans="1:2" ht="15" customHeight="1">
      <c r="A870" s="169" t="s">
        <v>798</v>
      </c>
      <c r="B870" s="170" t="s">
        <v>142</v>
      </c>
    </row>
    <row r="871" spans="1:2" ht="15" customHeight="1">
      <c r="A871" s="169" t="s">
        <v>799</v>
      </c>
      <c r="B871" s="170">
        <v>6837</v>
      </c>
    </row>
    <row r="872" spans="1:2" ht="15" customHeight="1">
      <c r="A872" s="169" t="s">
        <v>800</v>
      </c>
      <c r="B872" s="170">
        <v>413</v>
      </c>
    </row>
    <row r="873" spans="1:2" ht="15" customHeight="1">
      <c r="A873" s="169" t="s">
        <v>801</v>
      </c>
      <c r="B873" s="170">
        <v>413</v>
      </c>
    </row>
    <row r="874" spans="1:2" ht="15" customHeight="1">
      <c r="A874" s="169" t="s">
        <v>802</v>
      </c>
      <c r="B874" s="170">
        <f>SUM(B875:B876)</f>
        <v>26688</v>
      </c>
    </row>
    <row r="875" spans="1:2" ht="15" customHeight="1">
      <c r="A875" s="169" t="s">
        <v>803</v>
      </c>
      <c r="B875" s="170" t="s">
        <v>142</v>
      </c>
    </row>
    <row r="876" spans="1:2" ht="15" customHeight="1">
      <c r="A876" s="169" t="s">
        <v>804</v>
      </c>
      <c r="B876" s="170">
        <v>26688</v>
      </c>
    </row>
    <row r="877" spans="1:2" ht="15" customHeight="1">
      <c r="A877" s="169" t="s">
        <v>805</v>
      </c>
      <c r="B877" s="170">
        <v>1019</v>
      </c>
    </row>
    <row r="878" spans="1:2" ht="15" customHeight="1">
      <c r="A878" s="169" t="s">
        <v>806</v>
      </c>
      <c r="B878" s="170">
        <v>1019</v>
      </c>
    </row>
    <row r="879" spans="1:2" ht="15" customHeight="1">
      <c r="A879" s="169" t="s">
        <v>807</v>
      </c>
      <c r="B879" s="170"/>
    </row>
    <row r="880" spans="1:2" ht="15" customHeight="1">
      <c r="A880" s="169" t="s">
        <v>808</v>
      </c>
      <c r="B880" s="170"/>
    </row>
    <row r="881" spans="1:2" ht="15" customHeight="1">
      <c r="A881" s="169" t="s">
        <v>809</v>
      </c>
      <c r="B881" s="170">
        <f>B882</f>
        <v>353</v>
      </c>
    </row>
    <row r="882" spans="1:2" ht="15" customHeight="1">
      <c r="A882" s="169" t="s">
        <v>810</v>
      </c>
      <c r="B882" s="170">
        <v>353</v>
      </c>
    </row>
    <row r="883" spans="1:2" ht="15" customHeight="1">
      <c r="A883" s="169" t="s">
        <v>811</v>
      </c>
      <c r="B883" s="170">
        <f>SUM(B884,B909,B937,B964,B975,B986,B992,B999,B1006,B1010)</f>
        <v>36075</v>
      </c>
    </row>
    <row r="884" spans="1:2" ht="15" customHeight="1">
      <c r="A884" s="169" t="s">
        <v>812</v>
      </c>
      <c r="B884" s="170">
        <f>SUM(B885:B908)</f>
        <v>9461</v>
      </c>
    </row>
    <row r="885" spans="1:2" ht="15" customHeight="1">
      <c r="A885" s="169" t="s">
        <v>139</v>
      </c>
      <c r="B885" s="170">
        <v>922</v>
      </c>
    </row>
    <row r="886" spans="1:2" ht="15" customHeight="1">
      <c r="A886" s="169" t="s">
        <v>140</v>
      </c>
      <c r="B886" s="170">
        <v>28</v>
      </c>
    </row>
    <row r="887" spans="1:2" ht="15" customHeight="1">
      <c r="A887" s="169" t="s">
        <v>141</v>
      </c>
      <c r="B887" s="170">
        <v>22</v>
      </c>
    </row>
    <row r="888" spans="1:2" ht="15" customHeight="1">
      <c r="A888" s="169" t="s">
        <v>149</v>
      </c>
      <c r="B888" s="170">
        <v>3725</v>
      </c>
    </row>
    <row r="889" spans="1:2" ht="15" customHeight="1">
      <c r="A889" s="169" t="s">
        <v>813</v>
      </c>
      <c r="B889" s="170" t="s">
        <v>142</v>
      </c>
    </row>
    <row r="890" spans="1:2" ht="15" customHeight="1">
      <c r="A890" s="169" t="s">
        <v>814</v>
      </c>
      <c r="B890" s="170">
        <v>188</v>
      </c>
    </row>
    <row r="891" spans="1:2" ht="15" customHeight="1">
      <c r="A891" s="169" t="s">
        <v>815</v>
      </c>
      <c r="B891" s="170">
        <v>132</v>
      </c>
    </row>
    <row r="892" spans="1:2" ht="15" customHeight="1">
      <c r="A892" s="169" t="s">
        <v>816</v>
      </c>
      <c r="B892" s="170">
        <v>65</v>
      </c>
    </row>
    <row r="893" spans="1:2" ht="15" customHeight="1">
      <c r="A893" s="169" t="s">
        <v>817</v>
      </c>
      <c r="B893" s="170">
        <v>282</v>
      </c>
    </row>
    <row r="894" spans="1:2" ht="15" customHeight="1">
      <c r="A894" s="169" t="s">
        <v>818</v>
      </c>
      <c r="B894" s="170"/>
    </row>
    <row r="895" spans="1:2" ht="15" customHeight="1">
      <c r="A895" s="169" t="s">
        <v>819</v>
      </c>
      <c r="B895" s="170"/>
    </row>
    <row r="896" spans="1:2" ht="15" customHeight="1">
      <c r="A896" s="169" t="s">
        <v>820</v>
      </c>
      <c r="B896" s="170" t="s">
        <v>142</v>
      </c>
    </row>
    <row r="897" spans="1:2" ht="15" customHeight="1">
      <c r="A897" s="169" t="s">
        <v>821</v>
      </c>
      <c r="B897" s="170" t="s">
        <v>142</v>
      </c>
    </row>
    <row r="898" spans="1:2" ht="15" customHeight="1">
      <c r="A898" s="169" t="s">
        <v>822</v>
      </c>
      <c r="B898" s="170" t="s">
        <v>142</v>
      </c>
    </row>
    <row r="899" spans="1:2" ht="15" customHeight="1">
      <c r="A899" s="169" t="s">
        <v>823</v>
      </c>
      <c r="B899" s="170" t="s">
        <v>142</v>
      </c>
    </row>
    <row r="900" spans="1:2" ht="15" customHeight="1">
      <c r="A900" s="169" t="s">
        <v>824</v>
      </c>
      <c r="B900" s="170" t="s">
        <v>142</v>
      </c>
    </row>
    <row r="901" spans="1:2" ht="15" customHeight="1">
      <c r="A901" s="169" t="s">
        <v>825</v>
      </c>
      <c r="B901" s="170">
        <v>95</v>
      </c>
    </row>
    <row r="902" spans="1:2" ht="15" customHeight="1">
      <c r="A902" s="169" t="s">
        <v>826</v>
      </c>
      <c r="B902" s="170"/>
    </row>
    <row r="903" spans="1:2" ht="15" customHeight="1">
      <c r="A903" s="169" t="s">
        <v>827</v>
      </c>
      <c r="B903" s="170"/>
    </row>
    <row r="904" spans="1:2" ht="15" customHeight="1">
      <c r="A904" s="169" t="s">
        <v>828</v>
      </c>
      <c r="B904" s="170"/>
    </row>
    <row r="905" spans="1:2" ht="15" customHeight="1">
      <c r="A905" s="169" t="s">
        <v>829</v>
      </c>
      <c r="B905" s="170">
        <v>1883</v>
      </c>
    </row>
    <row r="906" spans="1:2" ht="15" customHeight="1">
      <c r="A906" s="169" t="s">
        <v>830</v>
      </c>
      <c r="B906" s="170" t="s">
        <v>142</v>
      </c>
    </row>
    <row r="907" spans="1:2" ht="15" customHeight="1">
      <c r="A907" s="169" t="s">
        <v>831</v>
      </c>
      <c r="B907" s="170" t="s">
        <v>142</v>
      </c>
    </row>
    <row r="908" spans="1:2" ht="15" customHeight="1">
      <c r="A908" s="169" t="s">
        <v>832</v>
      </c>
      <c r="B908" s="170">
        <v>2119</v>
      </c>
    </row>
    <row r="909" spans="1:2" ht="15" customHeight="1">
      <c r="A909" s="169" t="s">
        <v>833</v>
      </c>
      <c r="B909" s="170">
        <f>SUM(B910:B936)</f>
        <v>6945</v>
      </c>
    </row>
    <row r="910" spans="1:2" ht="15" customHeight="1">
      <c r="A910" s="169" t="s">
        <v>139</v>
      </c>
      <c r="B910" s="170">
        <v>804</v>
      </c>
    </row>
    <row r="911" spans="1:2" ht="15" customHeight="1">
      <c r="A911" s="169" t="s">
        <v>140</v>
      </c>
      <c r="B911" s="170" t="s">
        <v>142</v>
      </c>
    </row>
    <row r="912" spans="1:2" ht="15" customHeight="1">
      <c r="A912" s="169" t="s">
        <v>141</v>
      </c>
      <c r="B912" s="170" t="s">
        <v>142</v>
      </c>
    </row>
    <row r="913" spans="1:2" ht="15" customHeight="1">
      <c r="A913" s="169" t="s">
        <v>834</v>
      </c>
      <c r="B913" s="170">
        <v>597</v>
      </c>
    </row>
    <row r="914" spans="1:2" ht="15" customHeight="1">
      <c r="A914" s="169" t="s">
        <v>835</v>
      </c>
      <c r="B914" s="170">
        <v>231</v>
      </c>
    </row>
    <row r="915" spans="1:2" ht="15" customHeight="1">
      <c r="A915" s="169" t="s">
        <v>836</v>
      </c>
      <c r="B915" s="170" t="s">
        <v>142</v>
      </c>
    </row>
    <row r="916" spans="1:2" ht="15" customHeight="1">
      <c r="A916" s="169" t="s">
        <v>837</v>
      </c>
      <c r="B916" s="170" t="s">
        <v>142</v>
      </c>
    </row>
    <row r="917" spans="1:2" ht="15" customHeight="1">
      <c r="A917" s="169" t="s">
        <v>838</v>
      </c>
      <c r="B917" s="170"/>
    </row>
    <row r="918" spans="1:2" ht="15" customHeight="1">
      <c r="A918" s="169" t="s">
        <v>839</v>
      </c>
      <c r="B918" s="170"/>
    </row>
    <row r="919" spans="1:2" ht="15" customHeight="1">
      <c r="A919" s="169" t="s">
        <v>840</v>
      </c>
      <c r="B919" s="170" t="s">
        <v>142</v>
      </c>
    </row>
    <row r="920" spans="1:2" ht="15" customHeight="1">
      <c r="A920" s="169" t="s">
        <v>841</v>
      </c>
      <c r="B920" s="170" t="s">
        <v>142</v>
      </c>
    </row>
    <row r="921" spans="1:2" ht="15" customHeight="1">
      <c r="A921" s="169" t="s">
        <v>842</v>
      </c>
      <c r="B921" s="170" t="s">
        <v>142</v>
      </c>
    </row>
    <row r="922" spans="1:2" ht="15" customHeight="1">
      <c r="A922" s="169" t="s">
        <v>843</v>
      </c>
      <c r="B922" s="170"/>
    </row>
    <row r="923" spans="1:2" ht="15" customHeight="1">
      <c r="A923" s="169" t="s">
        <v>844</v>
      </c>
      <c r="B923" s="170" t="s">
        <v>142</v>
      </c>
    </row>
    <row r="924" spans="1:2" ht="15" customHeight="1">
      <c r="A924" s="169" t="s">
        <v>845</v>
      </c>
      <c r="B924" s="170" t="s">
        <v>142</v>
      </c>
    </row>
    <row r="925" spans="1:2" ht="15" customHeight="1">
      <c r="A925" s="169" t="s">
        <v>846</v>
      </c>
      <c r="B925" s="170" t="s">
        <v>142</v>
      </c>
    </row>
    <row r="926" spans="1:2" ht="15" customHeight="1">
      <c r="A926" s="169" t="s">
        <v>847</v>
      </c>
      <c r="B926" s="170" t="s">
        <v>142</v>
      </c>
    </row>
    <row r="927" spans="1:2" ht="15" customHeight="1">
      <c r="A927" s="169" t="s">
        <v>848</v>
      </c>
      <c r="B927" s="170" t="s">
        <v>142</v>
      </c>
    </row>
    <row r="928" spans="1:2" ht="15" customHeight="1">
      <c r="A928" s="169" t="s">
        <v>849</v>
      </c>
      <c r="B928" s="170" t="s">
        <v>142</v>
      </c>
    </row>
    <row r="929" spans="1:2" ht="15" customHeight="1">
      <c r="A929" s="169" t="s">
        <v>850</v>
      </c>
      <c r="B929" s="170" t="s">
        <v>142</v>
      </c>
    </row>
    <row r="930" spans="1:2" ht="15" customHeight="1">
      <c r="A930" s="169" t="s">
        <v>851</v>
      </c>
      <c r="B930" s="170" t="s">
        <v>142</v>
      </c>
    </row>
    <row r="931" spans="1:2" ht="15" customHeight="1">
      <c r="A931" s="169" t="s">
        <v>852</v>
      </c>
      <c r="B931" s="170" t="s">
        <v>142</v>
      </c>
    </row>
    <row r="932" spans="1:2" ht="15" customHeight="1">
      <c r="A932" s="169" t="s">
        <v>853</v>
      </c>
      <c r="B932" s="170" t="s">
        <v>142</v>
      </c>
    </row>
    <row r="933" spans="1:2" ht="15" customHeight="1">
      <c r="A933" s="169" t="s">
        <v>854</v>
      </c>
      <c r="B933" s="170" t="s">
        <v>142</v>
      </c>
    </row>
    <row r="934" spans="1:2" ht="15" customHeight="1">
      <c r="A934" s="169" t="s">
        <v>855</v>
      </c>
      <c r="B934" s="170" t="s">
        <v>142</v>
      </c>
    </row>
    <row r="935" spans="1:2" ht="15" customHeight="1">
      <c r="A935" s="169" t="s">
        <v>856</v>
      </c>
      <c r="B935" s="170">
        <v>297</v>
      </c>
    </row>
    <row r="936" spans="1:2" ht="15" customHeight="1">
      <c r="A936" s="169" t="s">
        <v>857</v>
      </c>
      <c r="B936" s="170">
        <v>5016</v>
      </c>
    </row>
    <row r="937" spans="1:2" ht="15" customHeight="1">
      <c r="A937" s="169" t="s">
        <v>858</v>
      </c>
      <c r="B937" s="170">
        <f>SUM(B938:B963)</f>
        <v>11154</v>
      </c>
    </row>
    <row r="938" spans="1:2" ht="15" customHeight="1">
      <c r="A938" s="169" t="s">
        <v>139</v>
      </c>
      <c r="B938" s="170">
        <v>1102</v>
      </c>
    </row>
    <row r="939" spans="1:2" ht="15" customHeight="1">
      <c r="A939" s="169" t="s">
        <v>140</v>
      </c>
      <c r="B939" s="170" t="s">
        <v>142</v>
      </c>
    </row>
    <row r="940" spans="1:2" ht="15" customHeight="1">
      <c r="A940" s="169" t="s">
        <v>141</v>
      </c>
      <c r="B940" s="170" t="s">
        <v>142</v>
      </c>
    </row>
    <row r="941" spans="1:2" ht="15" customHeight="1">
      <c r="A941" s="169" t="s">
        <v>859</v>
      </c>
      <c r="B941" s="170" t="s">
        <v>142</v>
      </c>
    </row>
    <row r="942" spans="1:2" ht="15" customHeight="1">
      <c r="A942" s="169" t="s">
        <v>860</v>
      </c>
      <c r="B942" s="170">
        <v>5491</v>
      </c>
    </row>
    <row r="943" spans="1:2" ht="15" customHeight="1">
      <c r="A943" s="169" t="s">
        <v>861</v>
      </c>
      <c r="B943" s="170">
        <v>1412</v>
      </c>
    </row>
    <row r="944" spans="1:2" ht="15" customHeight="1">
      <c r="A944" s="169" t="s">
        <v>862</v>
      </c>
      <c r="B944" s="170" t="s">
        <v>142</v>
      </c>
    </row>
    <row r="945" spans="1:2" ht="15" customHeight="1">
      <c r="A945" s="169" t="s">
        <v>863</v>
      </c>
      <c r="B945" s="170"/>
    </row>
    <row r="946" spans="1:2" ht="15" customHeight="1">
      <c r="A946" s="169" t="s">
        <v>864</v>
      </c>
      <c r="B946" s="170" t="s">
        <v>142</v>
      </c>
    </row>
    <row r="947" spans="1:2" ht="15" customHeight="1">
      <c r="A947" s="169" t="s">
        <v>865</v>
      </c>
      <c r="B947" s="170">
        <v>80</v>
      </c>
    </row>
    <row r="948" spans="1:2" ht="15" customHeight="1">
      <c r="A948" s="169" t="s">
        <v>866</v>
      </c>
      <c r="B948" s="170">
        <v>567</v>
      </c>
    </row>
    <row r="949" spans="1:2" ht="15" customHeight="1">
      <c r="A949" s="169" t="s">
        <v>867</v>
      </c>
      <c r="B949" s="170" t="s">
        <v>142</v>
      </c>
    </row>
    <row r="950" spans="1:2" ht="15" customHeight="1">
      <c r="A950" s="169" t="s">
        <v>868</v>
      </c>
      <c r="B950" s="170"/>
    </row>
    <row r="951" spans="1:2" ht="15" customHeight="1">
      <c r="A951" s="169" t="s">
        <v>869</v>
      </c>
      <c r="B951" s="170">
        <v>147</v>
      </c>
    </row>
    <row r="952" spans="1:2" ht="15" customHeight="1">
      <c r="A952" s="169" t="s">
        <v>870</v>
      </c>
      <c r="B952" s="170">
        <v>172</v>
      </c>
    </row>
    <row r="953" spans="1:2" ht="15" customHeight="1">
      <c r="A953" s="169" t="s">
        <v>871</v>
      </c>
      <c r="B953" s="170">
        <v>300</v>
      </c>
    </row>
    <row r="954" spans="1:2" ht="15" customHeight="1">
      <c r="A954" s="169" t="s">
        <v>872</v>
      </c>
      <c r="B954" s="170" t="s">
        <v>142</v>
      </c>
    </row>
    <row r="955" spans="1:2" ht="15" customHeight="1">
      <c r="A955" s="169" t="s">
        <v>873</v>
      </c>
      <c r="B955" s="170" t="s">
        <v>142</v>
      </c>
    </row>
    <row r="956" spans="1:2" ht="15" customHeight="1">
      <c r="A956" s="169" t="s">
        <v>874</v>
      </c>
      <c r="B956" s="170" t="s">
        <v>142</v>
      </c>
    </row>
    <row r="957" spans="1:2" ht="15" customHeight="1">
      <c r="A957" s="169" t="s">
        <v>875</v>
      </c>
      <c r="B957" s="170" t="s">
        <v>142</v>
      </c>
    </row>
    <row r="958" spans="1:2" ht="15" customHeight="1">
      <c r="A958" s="169" t="s">
        <v>876</v>
      </c>
      <c r="B958" s="170" t="s">
        <v>142</v>
      </c>
    </row>
    <row r="959" spans="1:2" ht="15" customHeight="1">
      <c r="A959" s="169" t="s">
        <v>877</v>
      </c>
      <c r="B959" s="170" t="s">
        <v>142</v>
      </c>
    </row>
    <row r="960" spans="1:2" ht="15" customHeight="1">
      <c r="A960" s="169" t="s">
        <v>850</v>
      </c>
      <c r="B960" s="170" t="s">
        <v>142</v>
      </c>
    </row>
    <row r="961" spans="1:2" ht="15" customHeight="1">
      <c r="A961" s="169" t="s">
        <v>878</v>
      </c>
      <c r="B961" s="170" t="s">
        <v>142</v>
      </c>
    </row>
    <row r="962" spans="1:2" ht="15" customHeight="1">
      <c r="A962" s="169" t="s">
        <v>879</v>
      </c>
      <c r="B962" s="170"/>
    </row>
    <row r="963" spans="1:2" ht="15" customHeight="1">
      <c r="A963" s="169" t="s">
        <v>880</v>
      </c>
      <c r="B963" s="170">
        <v>1883</v>
      </c>
    </row>
    <row r="964" spans="1:2" ht="15" customHeight="1">
      <c r="A964" s="169" t="s">
        <v>881</v>
      </c>
      <c r="B964" s="170" t="s">
        <v>142</v>
      </c>
    </row>
    <row r="965" spans="1:2" ht="15" customHeight="1">
      <c r="A965" s="169" t="s">
        <v>139</v>
      </c>
      <c r="B965" s="170" t="s">
        <v>142</v>
      </c>
    </row>
    <row r="966" spans="1:2" ht="15" customHeight="1">
      <c r="A966" s="169" t="s">
        <v>140</v>
      </c>
      <c r="B966" s="170" t="s">
        <v>142</v>
      </c>
    </row>
    <row r="967" spans="1:2" ht="15" customHeight="1">
      <c r="A967" s="169" t="s">
        <v>141</v>
      </c>
      <c r="B967" s="170" t="s">
        <v>142</v>
      </c>
    </row>
    <row r="968" spans="1:2" ht="15" customHeight="1">
      <c r="A968" s="169" t="s">
        <v>882</v>
      </c>
      <c r="B968" s="170" t="s">
        <v>142</v>
      </c>
    </row>
    <row r="969" spans="1:2" ht="15" customHeight="1">
      <c r="A969" s="169" t="s">
        <v>883</v>
      </c>
      <c r="B969" s="170" t="s">
        <v>142</v>
      </c>
    </row>
    <row r="970" spans="1:2" ht="15" customHeight="1">
      <c r="A970" s="169" t="s">
        <v>884</v>
      </c>
      <c r="B970" s="170" t="s">
        <v>142</v>
      </c>
    </row>
    <row r="971" spans="1:2" ht="15" customHeight="1">
      <c r="A971" s="169" t="s">
        <v>885</v>
      </c>
      <c r="B971" s="170" t="s">
        <v>142</v>
      </c>
    </row>
    <row r="972" spans="1:2" ht="15" customHeight="1">
      <c r="A972" s="169" t="s">
        <v>886</v>
      </c>
      <c r="B972" s="170" t="s">
        <v>142</v>
      </c>
    </row>
    <row r="973" spans="1:2" ht="15" customHeight="1">
      <c r="A973" s="169" t="s">
        <v>887</v>
      </c>
      <c r="B973" s="170" t="s">
        <v>142</v>
      </c>
    </row>
    <row r="974" spans="1:2" ht="15" customHeight="1">
      <c r="A974" s="169" t="s">
        <v>888</v>
      </c>
      <c r="B974" s="170" t="s">
        <v>142</v>
      </c>
    </row>
    <row r="975" spans="1:2" ht="15" customHeight="1">
      <c r="A975" s="169" t="s">
        <v>889</v>
      </c>
      <c r="B975" s="170">
        <f>SUM(B976:B985)</f>
        <v>5806</v>
      </c>
    </row>
    <row r="976" spans="1:2" ht="15" customHeight="1">
      <c r="A976" s="169" t="s">
        <v>139</v>
      </c>
      <c r="B976" s="170">
        <v>330</v>
      </c>
    </row>
    <row r="977" spans="1:2" ht="15" customHeight="1">
      <c r="A977" s="169" t="s">
        <v>140</v>
      </c>
      <c r="B977" s="170">
        <v>144</v>
      </c>
    </row>
    <row r="978" spans="1:2" ht="15" customHeight="1">
      <c r="A978" s="169" t="s">
        <v>141</v>
      </c>
      <c r="B978" s="170" t="s">
        <v>142</v>
      </c>
    </row>
    <row r="979" spans="1:2" ht="15" customHeight="1">
      <c r="A979" s="169" t="s">
        <v>890</v>
      </c>
      <c r="B979" s="170">
        <v>5102</v>
      </c>
    </row>
    <row r="980" spans="1:2" ht="15" customHeight="1">
      <c r="A980" s="169" t="s">
        <v>891</v>
      </c>
      <c r="B980" s="170">
        <v>61</v>
      </c>
    </row>
    <row r="981" spans="1:2" ht="15" customHeight="1">
      <c r="A981" s="169" t="s">
        <v>892</v>
      </c>
      <c r="B981" s="170" t="s">
        <v>142</v>
      </c>
    </row>
    <row r="982" spans="1:2" ht="15" customHeight="1">
      <c r="A982" s="169" t="s">
        <v>893</v>
      </c>
      <c r="B982" s="170" t="s">
        <v>142</v>
      </c>
    </row>
    <row r="983" spans="1:2" ht="15" customHeight="1">
      <c r="A983" s="169" t="s">
        <v>894</v>
      </c>
      <c r="B983" s="170" t="s">
        <v>142</v>
      </c>
    </row>
    <row r="984" spans="1:2" ht="15" customHeight="1">
      <c r="A984" s="169" t="s">
        <v>895</v>
      </c>
      <c r="B984" s="170" t="s">
        <v>142</v>
      </c>
    </row>
    <row r="985" spans="1:2" ht="15" customHeight="1">
      <c r="A985" s="169" t="s">
        <v>896</v>
      </c>
      <c r="B985" s="170">
        <v>169</v>
      </c>
    </row>
    <row r="986" spans="1:2" ht="15" customHeight="1">
      <c r="A986" s="169" t="s">
        <v>897</v>
      </c>
      <c r="B986" s="170">
        <f>SUM(B987:B991)</f>
        <v>2385</v>
      </c>
    </row>
    <row r="987" spans="1:2" ht="15" customHeight="1">
      <c r="A987" s="169" t="s">
        <v>469</v>
      </c>
      <c r="B987" s="170">
        <v>206</v>
      </c>
    </row>
    <row r="988" spans="1:2" ht="15" customHeight="1">
      <c r="A988" s="169" t="s">
        <v>898</v>
      </c>
      <c r="B988" s="170">
        <v>543</v>
      </c>
    </row>
    <row r="989" spans="1:2" ht="15" customHeight="1">
      <c r="A989" s="169" t="s">
        <v>899</v>
      </c>
      <c r="B989" s="170">
        <v>1566</v>
      </c>
    </row>
    <row r="990" spans="1:2" ht="15" customHeight="1">
      <c r="A990" s="169" t="s">
        <v>900</v>
      </c>
      <c r="B990" s="170" t="s">
        <v>142</v>
      </c>
    </row>
    <row r="991" spans="1:2" ht="15" customHeight="1">
      <c r="A991" s="169" t="s">
        <v>901</v>
      </c>
      <c r="B991" s="170">
        <v>70</v>
      </c>
    </row>
    <row r="992" spans="1:2" ht="15" customHeight="1">
      <c r="A992" s="169" t="s">
        <v>902</v>
      </c>
      <c r="B992" s="170">
        <f>SUM(B993:B998)</f>
        <v>0</v>
      </c>
    </row>
    <row r="993" spans="1:2" ht="15" customHeight="1">
      <c r="A993" s="169" t="s">
        <v>903</v>
      </c>
      <c r="B993" s="170"/>
    </row>
    <row r="994" spans="1:2" ht="15" customHeight="1">
      <c r="A994" s="169" t="s">
        <v>904</v>
      </c>
      <c r="B994" s="170"/>
    </row>
    <row r="995" spans="1:2" ht="15" customHeight="1">
      <c r="A995" s="169" t="s">
        <v>905</v>
      </c>
      <c r="B995" s="170" t="s">
        <v>142</v>
      </c>
    </row>
    <row r="996" spans="1:2" ht="15" customHeight="1">
      <c r="A996" s="169" t="s">
        <v>906</v>
      </c>
      <c r="B996" s="170" t="s">
        <v>142</v>
      </c>
    </row>
    <row r="997" spans="1:2" ht="15" customHeight="1">
      <c r="A997" s="169" t="s">
        <v>907</v>
      </c>
      <c r="B997" s="170" t="s">
        <v>142</v>
      </c>
    </row>
    <row r="998" spans="1:2" ht="15" customHeight="1">
      <c r="A998" s="169" t="s">
        <v>908</v>
      </c>
      <c r="B998" s="170" t="s">
        <v>142</v>
      </c>
    </row>
    <row r="999" spans="1:2" ht="15" customHeight="1">
      <c r="A999" s="169" t="s">
        <v>909</v>
      </c>
      <c r="B999" s="170">
        <f>SUM(B1000:B1005)</f>
        <v>257</v>
      </c>
    </row>
    <row r="1000" spans="1:2" ht="15" customHeight="1">
      <c r="A1000" s="169" t="s">
        <v>910</v>
      </c>
      <c r="B1000" s="170"/>
    </row>
    <row r="1001" spans="1:2" ht="15" customHeight="1">
      <c r="A1001" s="169" t="s">
        <v>911</v>
      </c>
      <c r="B1001" s="170">
        <v>257</v>
      </c>
    </row>
    <row r="1002" spans="1:2" ht="15" customHeight="1">
      <c r="A1002" s="169" t="s">
        <v>912</v>
      </c>
      <c r="B1002" s="170" t="s">
        <v>142</v>
      </c>
    </row>
    <row r="1003" spans="1:2" ht="15" customHeight="1">
      <c r="A1003" s="169" t="s">
        <v>913</v>
      </c>
      <c r="B1003" s="170" t="s">
        <v>142</v>
      </c>
    </row>
    <row r="1004" spans="1:2" ht="15" customHeight="1">
      <c r="A1004" s="169" t="s">
        <v>914</v>
      </c>
      <c r="B1004" s="170" t="s">
        <v>142</v>
      </c>
    </row>
    <row r="1005" spans="1:2" ht="15" customHeight="1">
      <c r="A1005" s="169" t="s">
        <v>915</v>
      </c>
      <c r="B1005" s="170" t="s">
        <v>142</v>
      </c>
    </row>
    <row r="1006" spans="1:2" ht="15" customHeight="1">
      <c r="A1006" s="169" t="s">
        <v>916</v>
      </c>
      <c r="B1006" s="170" t="s">
        <v>142</v>
      </c>
    </row>
    <row r="1007" spans="1:2" ht="15" customHeight="1">
      <c r="A1007" s="169" t="s">
        <v>917</v>
      </c>
      <c r="B1007" s="170" t="s">
        <v>142</v>
      </c>
    </row>
    <row r="1008" spans="1:2" ht="15" customHeight="1">
      <c r="A1008" s="169" t="s">
        <v>918</v>
      </c>
      <c r="B1008" s="170" t="s">
        <v>142</v>
      </c>
    </row>
    <row r="1009" spans="1:2" ht="15" customHeight="1">
      <c r="A1009" s="169" t="s">
        <v>919</v>
      </c>
      <c r="B1009" s="170" t="s">
        <v>142</v>
      </c>
    </row>
    <row r="1010" spans="1:2" ht="15" customHeight="1">
      <c r="A1010" s="169" t="s">
        <v>920</v>
      </c>
      <c r="B1010" s="170">
        <f>SUM(B1011:B1012)</f>
        <v>67</v>
      </c>
    </row>
    <row r="1011" spans="1:2" ht="15" customHeight="1">
      <c r="A1011" s="169" t="s">
        <v>921</v>
      </c>
      <c r="B1011" s="170" t="s">
        <v>142</v>
      </c>
    </row>
    <row r="1012" spans="1:2" ht="15" customHeight="1">
      <c r="A1012" s="169" t="s">
        <v>922</v>
      </c>
      <c r="B1012" s="170">
        <v>67</v>
      </c>
    </row>
    <row r="1013" spans="1:2" ht="15" customHeight="1">
      <c r="A1013" s="169" t="s">
        <v>923</v>
      </c>
      <c r="B1013" s="170">
        <f>SUM(B1014,B1037,B1047,B1057,B1062,B1069,B1074)</f>
        <v>35140</v>
      </c>
    </row>
    <row r="1014" spans="1:2" ht="15" customHeight="1">
      <c r="A1014" s="169" t="s">
        <v>924</v>
      </c>
      <c r="B1014" s="170">
        <f>SUM(B1015:B1036)</f>
        <v>17734</v>
      </c>
    </row>
    <row r="1015" spans="1:2" ht="15" customHeight="1">
      <c r="A1015" s="169" t="s">
        <v>139</v>
      </c>
      <c r="B1015" s="170">
        <v>2759</v>
      </c>
    </row>
    <row r="1016" spans="1:2" ht="15" customHeight="1">
      <c r="A1016" s="169" t="s">
        <v>140</v>
      </c>
      <c r="B1016" s="170">
        <v>5662</v>
      </c>
    </row>
    <row r="1017" spans="1:2" ht="15" customHeight="1">
      <c r="A1017" s="169" t="s">
        <v>141</v>
      </c>
      <c r="B1017" s="170" t="s">
        <v>142</v>
      </c>
    </row>
    <row r="1018" spans="1:2" ht="15" customHeight="1">
      <c r="A1018" s="169" t="s">
        <v>925</v>
      </c>
      <c r="B1018" s="170">
        <v>159</v>
      </c>
    </row>
    <row r="1019" spans="1:2" ht="15" customHeight="1">
      <c r="A1019" s="169" t="s">
        <v>926</v>
      </c>
      <c r="B1019" s="170"/>
    </row>
    <row r="1020" spans="1:2" ht="15" customHeight="1">
      <c r="A1020" s="169" t="s">
        <v>927</v>
      </c>
      <c r="B1020" s="170" t="s">
        <v>142</v>
      </c>
    </row>
    <row r="1021" spans="1:2" ht="15" customHeight="1">
      <c r="A1021" s="169" t="s">
        <v>928</v>
      </c>
      <c r="B1021" s="170" t="s">
        <v>142</v>
      </c>
    </row>
    <row r="1022" spans="1:2" ht="15" customHeight="1">
      <c r="A1022" s="169" t="s">
        <v>929</v>
      </c>
      <c r="B1022" s="170" t="s">
        <v>142</v>
      </c>
    </row>
    <row r="1023" spans="1:2" ht="15" customHeight="1">
      <c r="A1023" s="169" t="s">
        <v>930</v>
      </c>
      <c r="B1023" s="170">
        <v>282</v>
      </c>
    </row>
    <row r="1024" spans="1:2" ht="15" customHeight="1">
      <c r="A1024" s="169" t="s">
        <v>931</v>
      </c>
      <c r="B1024" s="170" t="s">
        <v>142</v>
      </c>
    </row>
    <row r="1025" spans="1:2" ht="15" customHeight="1">
      <c r="A1025" s="169" t="s">
        <v>932</v>
      </c>
      <c r="B1025" s="170" t="s">
        <v>142</v>
      </c>
    </row>
    <row r="1026" spans="1:2" ht="15" customHeight="1">
      <c r="A1026" s="169" t="s">
        <v>933</v>
      </c>
      <c r="B1026" s="170"/>
    </row>
    <row r="1027" spans="1:2" ht="15" customHeight="1">
      <c r="A1027" s="169" t="s">
        <v>934</v>
      </c>
      <c r="B1027" s="170" t="s">
        <v>142</v>
      </c>
    </row>
    <row r="1028" spans="1:2" ht="15" customHeight="1">
      <c r="A1028" s="169" t="s">
        <v>935</v>
      </c>
      <c r="B1028" s="170" t="s">
        <v>142</v>
      </c>
    </row>
    <row r="1029" spans="1:2" ht="15" customHeight="1">
      <c r="A1029" s="169" t="s">
        <v>936</v>
      </c>
      <c r="B1029" s="170" t="s">
        <v>142</v>
      </c>
    </row>
    <row r="1030" spans="1:2" ht="15" customHeight="1">
      <c r="A1030" s="169" t="s">
        <v>937</v>
      </c>
      <c r="B1030" s="170" t="s">
        <v>142</v>
      </c>
    </row>
    <row r="1031" spans="1:2" ht="15" customHeight="1">
      <c r="A1031" s="169" t="s">
        <v>938</v>
      </c>
      <c r="B1031" s="170">
        <v>99</v>
      </c>
    </row>
    <row r="1032" spans="1:2" ht="15" customHeight="1">
      <c r="A1032" s="169" t="s">
        <v>939</v>
      </c>
      <c r="B1032" s="170" t="s">
        <v>142</v>
      </c>
    </row>
    <row r="1033" spans="1:2" ht="15" customHeight="1">
      <c r="A1033" s="169" t="s">
        <v>940</v>
      </c>
      <c r="B1033" s="170" t="s">
        <v>142</v>
      </c>
    </row>
    <row r="1034" spans="1:2" ht="15" customHeight="1">
      <c r="A1034" s="169" t="s">
        <v>941</v>
      </c>
      <c r="B1034" s="170" t="s">
        <v>142</v>
      </c>
    </row>
    <row r="1035" spans="1:2" ht="15" customHeight="1">
      <c r="A1035" s="169" t="s">
        <v>942</v>
      </c>
      <c r="B1035" s="170"/>
    </row>
    <row r="1036" spans="1:2" ht="15" customHeight="1">
      <c r="A1036" s="169" t="s">
        <v>943</v>
      </c>
      <c r="B1036" s="170">
        <v>8773</v>
      </c>
    </row>
    <row r="1037" spans="1:2" ht="15" customHeight="1">
      <c r="A1037" s="169" t="s">
        <v>944</v>
      </c>
      <c r="B1037" s="170"/>
    </row>
    <row r="1038" spans="1:2" ht="15" customHeight="1">
      <c r="A1038" s="169" t="s">
        <v>139</v>
      </c>
      <c r="B1038" s="170"/>
    </row>
    <row r="1039" spans="1:2" ht="15" customHeight="1">
      <c r="A1039" s="169" t="s">
        <v>140</v>
      </c>
      <c r="B1039" s="170"/>
    </row>
    <row r="1040" spans="1:2" ht="15" customHeight="1">
      <c r="A1040" s="169" t="s">
        <v>141</v>
      </c>
      <c r="B1040" s="170"/>
    </row>
    <row r="1041" spans="1:2" ht="15" customHeight="1">
      <c r="A1041" s="169" t="s">
        <v>945</v>
      </c>
      <c r="B1041" s="170"/>
    </row>
    <row r="1042" spans="1:2" ht="15" customHeight="1">
      <c r="A1042" s="169" t="s">
        <v>946</v>
      </c>
      <c r="B1042" s="170"/>
    </row>
    <row r="1043" spans="1:2" ht="15" customHeight="1">
      <c r="A1043" s="169" t="s">
        <v>947</v>
      </c>
      <c r="B1043" s="170"/>
    </row>
    <row r="1044" spans="1:2" ht="15" customHeight="1">
      <c r="A1044" s="169" t="s">
        <v>948</v>
      </c>
      <c r="B1044" s="170"/>
    </row>
    <row r="1045" spans="1:2" ht="15" customHeight="1">
      <c r="A1045" s="169" t="s">
        <v>949</v>
      </c>
      <c r="B1045" s="170"/>
    </row>
    <row r="1046" spans="1:2" ht="15" customHeight="1">
      <c r="A1046" s="169" t="s">
        <v>950</v>
      </c>
      <c r="B1046" s="170"/>
    </row>
    <row r="1047" spans="1:2" ht="15" customHeight="1">
      <c r="A1047" s="169" t="s">
        <v>951</v>
      </c>
      <c r="B1047" s="170"/>
    </row>
    <row r="1048" spans="1:2" ht="15" customHeight="1">
      <c r="A1048" s="169" t="s">
        <v>139</v>
      </c>
      <c r="B1048" s="170" t="s">
        <v>142</v>
      </c>
    </row>
    <row r="1049" spans="1:2" ht="15" customHeight="1">
      <c r="A1049" s="169" t="s">
        <v>140</v>
      </c>
      <c r="B1049" s="170" t="s">
        <v>142</v>
      </c>
    </row>
    <row r="1050" spans="1:2" ht="15" customHeight="1">
      <c r="A1050" s="169" t="s">
        <v>141</v>
      </c>
      <c r="B1050" s="170" t="s">
        <v>142</v>
      </c>
    </row>
    <row r="1051" spans="1:2" ht="15" customHeight="1">
      <c r="A1051" s="169" t="s">
        <v>952</v>
      </c>
      <c r="B1051" s="170" t="s">
        <v>142</v>
      </c>
    </row>
    <row r="1052" spans="1:2" ht="15" customHeight="1">
      <c r="A1052" s="169" t="s">
        <v>953</v>
      </c>
      <c r="B1052" s="170" t="s">
        <v>142</v>
      </c>
    </row>
    <row r="1053" spans="1:2" ht="15" customHeight="1">
      <c r="A1053" s="169" t="s">
        <v>954</v>
      </c>
      <c r="B1053" s="170" t="s">
        <v>142</v>
      </c>
    </row>
    <row r="1054" spans="1:2" ht="15" customHeight="1">
      <c r="A1054" s="169" t="s">
        <v>955</v>
      </c>
      <c r="B1054" s="170" t="s">
        <v>142</v>
      </c>
    </row>
    <row r="1055" spans="1:2" ht="15" customHeight="1">
      <c r="A1055" s="169" t="s">
        <v>956</v>
      </c>
      <c r="B1055" s="170" t="s">
        <v>142</v>
      </c>
    </row>
    <row r="1056" spans="1:2" ht="15" customHeight="1">
      <c r="A1056" s="169" t="s">
        <v>957</v>
      </c>
      <c r="B1056" s="170" t="s">
        <v>142</v>
      </c>
    </row>
    <row r="1057" spans="1:2" ht="15" customHeight="1">
      <c r="A1057" s="169" t="s">
        <v>958</v>
      </c>
      <c r="B1057" s="170">
        <f>SUM(B1058:B1061)</f>
        <v>5880</v>
      </c>
    </row>
    <row r="1058" spans="1:2" ht="15" customHeight="1">
      <c r="A1058" s="169" t="s">
        <v>959</v>
      </c>
      <c r="B1058" s="170">
        <v>3048</v>
      </c>
    </row>
    <row r="1059" spans="1:2" ht="15" customHeight="1">
      <c r="A1059" s="169" t="s">
        <v>960</v>
      </c>
      <c r="B1059" s="170" t="s">
        <v>142</v>
      </c>
    </row>
    <row r="1060" spans="1:2" ht="15" customHeight="1">
      <c r="A1060" s="169" t="s">
        <v>961</v>
      </c>
      <c r="B1060" s="170">
        <v>2217</v>
      </c>
    </row>
    <row r="1061" spans="1:2" ht="15" customHeight="1">
      <c r="A1061" s="169" t="s">
        <v>962</v>
      </c>
      <c r="B1061" s="170">
        <v>615</v>
      </c>
    </row>
    <row r="1062" spans="1:2" ht="15" customHeight="1">
      <c r="A1062" s="169" t="s">
        <v>963</v>
      </c>
      <c r="B1062" s="170" t="s">
        <v>142</v>
      </c>
    </row>
    <row r="1063" spans="1:2" ht="15" customHeight="1">
      <c r="A1063" s="169" t="s">
        <v>139</v>
      </c>
      <c r="B1063" s="170" t="s">
        <v>142</v>
      </c>
    </row>
    <row r="1064" spans="1:2" ht="15" customHeight="1">
      <c r="A1064" s="169" t="s">
        <v>140</v>
      </c>
      <c r="B1064" s="170" t="s">
        <v>142</v>
      </c>
    </row>
    <row r="1065" spans="1:2" ht="15" customHeight="1">
      <c r="A1065" s="169" t="s">
        <v>141</v>
      </c>
      <c r="B1065" s="170" t="s">
        <v>142</v>
      </c>
    </row>
    <row r="1066" spans="1:2" ht="15" customHeight="1">
      <c r="A1066" s="169" t="s">
        <v>949</v>
      </c>
      <c r="B1066" s="170" t="s">
        <v>142</v>
      </c>
    </row>
    <row r="1067" spans="1:2" ht="15" customHeight="1">
      <c r="A1067" s="169" t="s">
        <v>964</v>
      </c>
      <c r="B1067" s="170" t="s">
        <v>142</v>
      </c>
    </row>
    <row r="1068" spans="1:2" ht="15" customHeight="1">
      <c r="A1068" s="169" t="s">
        <v>965</v>
      </c>
      <c r="B1068" s="170" t="s">
        <v>142</v>
      </c>
    </row>
    <row r="1069" spans="1:2" ht="15" customHeight="1">
      <c r="A1069" s="169" t="s">
        <v>966</v>
      </c>
      <c r="B1069" s="170">
        <f>SUM(B1070:B1073)</f>
        <v>11035</v>
      </c>
    </row>
    <row r="1070" spans="1:2" ht="15" customHeight="1">
      <c r="A1070" s="169" t="s">
        <v>967</v>
      </c>
      <c r="B1070" s="170">
        <v>11035</v>
      </c>
    </row>
    <row r="1071" spans="1:2" ht="15" customHeight="1">
      <c r="A1071" s="169" t="s">
        <v>968</v>
      </c>
      <c r="B1071" s="170" t="s">
        <v>142</v>
      </c>
    </row>
    <row r="1072" spans="1:2" ht="15" customHeight="1">
      <c r="A1072" s="169" t="s">
        <v>969</v>
      </c>
      <c r="B1072" s="170"/>
    </row>
    <row r="1073" spans="1:2" ht="15" customHeight="1">
      <c r="A1073" s="169" t="s">
        <v>970</v>
      </c>
      <c r="B1073" s="170" t="s">
        <v>142</v>
      </c>
    </row>
    <row r="1074" spans="1:2" ht="15" customHeight="1">
      <c r="A1074" s="169" t="s">
        <v>971</v>
      </c>
      <c r="B1074" s="170">
        <f>SUM(B1075:B1076)</f>
        <v>491</v>
      </c>
    </row>
    <row r="1075" spans="1:2" ht="15" customHeight="1">
      <c r="A1075" s="169" t="s">
        <v>972</v>
      </c>
      <c r="B1075" s="170" t="s">
        <v>142</v>
      </c>
    </row>
    <row r="1076" spans="1:2" ht="15" customHeight="1">
      <c r="A1076" s="169" t="s">
        <v>973</v>
      </c>
      <c r="B1076" s="170">
        <v>491</v>
      </c>
    </row>
    <row r="1077" spans="1:2" ht="15" customHeight="1">
      <c r="A1077" s="169" t="s">
        <v>974</v>
      </c>
      <c r="B1077" s="170">
        <f>SUM(B1078,B1088,B1104,B1109,B106,B1123,B1132,B1139,B1146)</f>
        <v>11497</v>
      </c>
    </row>
    <row r="1078" spans="1:2" ht="15" customHeight="1">
      <c r="A1078" s="169" t="s">
        <v>975</v>
      </c>
      <c r="B1078" s="170">
        <f>SUM(B1079:B1087)</f>
        <v>272</v>
      </c>
    </row>
    <row r="1079" spans="1:2" ht="15" customHeight="1">
      <c r="A1079" s="169" t="s">
        <v>139</v>
      </c>
      <c r="B1079" s="170"/>
    </row>
    <row r="1080" spans="1:2" ht="15" customHeight="1">
      <c r="A1080" s="169" t="s">
        <v>140</v>
      </c>
      <c r="B1080" s="170" t="s">
        <v>142</v>
      </c>
    </row>
    <row r="1081" spans="1:2" ht="15" customHeight="1">
      <c r="A1081" s="169" t="s">
        <v>141</v>
      </c>
      <c r="B1081" s="170" t="s">
        <v>142</v>
      </c>
    </row>
    <row r="1082" spans="1:2" ht="15" customHeight="1">
      <c r="A1082" s="169" t="s">
        <v>976</v>
      </c>
      <c r="B1082" s="170" t="s">
        <v>142</v>
      </c>
    </row>
    <row r="1083" spans="1:2" ht="15" customHeight="1">
      <c r="A1083" s="169" t="s">
        <v>977</v>
      </c>
      <c r="B1083" s="170" t="s">
        <v>142</v>
      </c>
    </row>
    <row r="1084" spans="1:2" ht="15" customHeight="1">
      <c r="A1084" s="169" t="s">
        <v>978</v>
      </c>
      <c r="B1084" s="170" t="s">
        <v>142</v>
      </c>
    </row>
    <row r="1085" spans="1:2" ht="15" customHeight="1">
      <c r="A1085" s="169" t="s">
        <v>979</v>
      </c>
      <c r="B1085" s="170" t="s">
        <v>142</v>
      </c>
    </row>
    <row r="1086" spans="1:2" ht="15" customHeight="1">
      <c r="A1086" s="169" t="s">
        <v>980</v>
      </c>
      <c r="B1086" s="170" t="s">
        <v>142</v>
      </c>
    </row>
    <row r="1087" spans="1:2" ht="15" customHeight="1">
      <c r="A1087" s="169" t="s">
        <v>981</v>
      </c>
      <c r="B1087" s="170">
        <v>272</v>
      </c>
    </row>
    <row r="1088" spans="1:2" ht="15" customHeight="1">
      <c r="A1088" s="169" t="s">
        <v>982</v>
      </c>
      <c r="B1088" s="170">
        <f>SUM(B1089:B1103)</f>
        <v>96</v>
      </c>
    </row>
    <row r="1089" spans="1:2" ht="15" customHeight="1">
      <c r="A1089" s="169" t="s">
        <v>139</v>
      </c>
      <c r="B1089" s="170" t="s">
        <v>142</v>
      </c>
    </row>
    <row r="1090" spans="1:2" ht="15" customHeight="1">
      <c r="A1090" s="169" t="s">
        <v>140</v>
      </c>
      <c r="B1090" s="170">
        <v>96</v>
      </c>
    </row>
    <row r="1091" spans="1:2" ht="15" customHeight="1">
      <c r="A1091" s="169" t="s">
        <v>141</v>
      </c>
      <c r="B1091" s="170" t="s">
        <v>142</v>
      </c>
    </row>
    <row r="1092" spans="1:2" ht="15" customHeight="1">
      <c r="A1092" s="169" t="s">
        <v>983</v>
      </c>
      <c r="B1092" s="170" t="s">
        <v>142</v>
      </c>
    </row>
    <row r="1093" spans="1:2" ht="15" customHeight="1">
      <c r="A1093" s="169" t="s">
        <v>984</v>
      </c>
      <c r="B1093" s="170" t="s">
        <v>142</v>
      </c>
    </row>
    <row r="1094" spans="1:2" ht="15" customHeight="1">
      <c r="A1094" s="169" t="s">
        <v>985</v>
      </c>
      <c r="B1094" s="170" t="s">
        <v>142</v>
      </c>
    </row>
    <row r="1095" spans="1:2" ht="15" customHeight="1">
      <c r="A1095" s="169" t="s">
        <v>986</v>
      </c>
      <c r="B1095" s="170"/>
    </row>
    <row r="1096" spans="1:2" ht="15" customHeight="1">
      <c r="A1096" s="169" t="s">
        <v>987</v>
      </c>
      <c r="B1096" s="170" t="s">
        <v>142</v>
      </c>
    </row>
    <row r="1097" spans="1:2" ht="15" customHeight="1">
      <c r="A1097" s="169" t="s">
        <v>988</v>
      </c>
      <c r="B1097" s="170" t="s">
        <v>142</v>
      </c>
    </row>
    <row r="1098" spans="1:2" ht="15" customHeight="1">
      <c r="A1098" s="169" t="s">
        <v>989</v>
      </c>
      <c r="B1098" s="170" t="s">
        <v>142</v>
      </c>
    </row>
    <row r="1099" spans="1:2" ht="15" customHeight="1">
      <c r="A1099" s="169" t="s">
        <v>990</v>
      </c>
      <c r="B1099" s="170" t="s">
        <v>142</v>
      </c>
    </row>
    <row r="1100" spans="1:2" ht="15" customHeight="1">
      <c r="A1100" s="169" t="s">
        <v>991</v>
      </c>
      <c r="B1100" s="170" t="s">
        <v>142</v>
      </c>
    </row>
    <row r="1101" spans="1:2" ht="15" customHeight="1">
      <c r="A1101" s="169" t="s">
        <v>992</v>
      </c>
      <c r="B1101" s="170" t="s">
        <v>142</v>
      </c>
    </row>
    <row r="1102" spans="1:2" ht="15" customHeight="1">
      <c r="A1102" s="169" t="s">
        <v>993</v>
      </c>
      <c r="B1102" s="170" t="s">
        <v>142</v>
      </c>
    </row>
    <row r="1103" spans="1:2" ht="15" customHeight="1">
      <c r="A1103" s="169" t="s">
        <v>994</v>
      </c>
      <c r="B1103" s="170"/>
    </row>
    <row r="1104" spans="1:2" ht="15" customHeight="1">
      <c r="A1104" s="169" t="s">
        <v>995</v>
      </c>
      <c r="B1104" s="170">
        <f>SUM(B1105:B1108)</f>
        <v>253</v>
      </c>
    </row>
    <row r="1105" spans="1:2" ht="15" customHeight="1">
      <c r="A1105" s="169" t="s">
        <v>139</v>
      </c>
      <c r="B1105" s="170">
        <v>140</v>
      </c>
    </row>
    <row r="1106" spans="1:2" ht="15" customHeight="1">
      <c r="A1106" s="169" t="s">
        <v>140</v>
      </c>
      <c r="B1106" s="170"/>
    </row>
    <row r="1107" spans="1:2" ht="15" customHeight="1">
      <c r="A1107" s="169" t="s">
        <v>141</v>
      </c>
      <c r="B1107" s="170" t="s">
        <v>142</v>
      </c>
    </row>
    <row r="1108" spans="1:2" ht="15" customHeight="1">
      <c r="A1108" s="169" t="s">
        <v>996</v>
      </c>
      <c r="B1108" s="170">
        <v>113</v>
      </c>
    </row>
    <row r="1109" spans="1:2" ht="15" customHeight="1">
      <c r="A1109" s="169" t="s">
        <v>997</v>
      </c>
      <c r="B1109" s="170">
        <f>SUM(B1110:B1122)</f>
        <v>2017</v>
      </c>
    </row>
    <row r="1110" spans="1:2" ht="15" customHeight="1">
      <c r="A1110" s="169" t="s">
        <v>139</v>
      </c>
      <c r="B1110" s="170">
        <v>1226</v>
      </c>
    </row>
    <row r="1111" spans="1:2" ht="15" customHeight="1">
      <c r="A1111" s="169" t="s">
        <v>140</v>
      </c>
      <c r="B1111" s="170" t="s">
        <v>142</v>
      </c>
    </row>
    <row r="1112" spans="1:2" ht="15" customHeight="1">
      <c r="A1112" s="169" t="s">
        <v>141</v>
      </c>
      <c r="B1112" s="170" t="s">
        <v>142</v>
      </c>
    </row>
    <row r="1113" spans="1:2" ht="15" customHeight="1">
      <c r="A1113" s="169" t="s">
        <v>998</v>
      </c>
      <c r="B1113" s="170" t="s">
        <v>142</v>
      </c>
    </row>
    <row r="1114" spans="1:2" ht="15" customHeight="1">
      <c r="A1114" s="169" t="s">
        <v>999</v>
      </c>
      <c r="B1114" s="170" t="s">
        <v>142</v>
      </c>
    </row>
    <row r="1115" spans="1:2" ht="15" customHeight="1">
      <c r="A1115" s="169" t="s">
        <v>1000</v>
      </c>
      <c r="B1115" s="170" t="s">
        <v>142</v>
      </c>
    </row>
    <row r="1116" spans="1:2" ht="15" customHeight="1">
      <c r="A1116" s="169" t="s">
        <v>1001</v>
      </c>
      <c r="B1116" s="170">
        <v>330</v>
      </c>
    </row>
    <row r="1117" spans="1:2" ht="15" customHeight="1">
      <c r="A1117" s="169" t="s">
        <v>1002</v>
      </c>
      <c r="B1117" s="170" t="s">
        <v>142</v>
      </c>
    </row>
    <row r="1118" spans="1:2" ht="15" customHeight="1">
      <c r="A1118" s="169" t="s">
        <v>1003</v>
      </c>
      <c r="B1118" s="170">
        <v>206</v>
      </c>
    </row>
    <row r="1119" spans="1:2" ht="15" customHeight="1">
      <c r="A1119" s="169" t="s">
        <v>1004</v>
      </c>
      <c r="B1119" s="170" t="s">
        <v>142</v>
      </c>
    </row>
    <row r="1120" spans="1:2" ht="15" customHeight="1">
      <c r="A1120" s="169" t="s">
        <v>949</v>
      </c>
      <c r="B1120" s="170" t="s">
        <v>142</v>
      </c>
    </row>
    <row r="1121" spans="1:2" ht="15" customHeight="1">
      <c r="A1121" s="169" t="s">
        <v>1005</v>
      </c>
      <c r="B1121" s="170" t="s">
        <v>142</v>
      </c>
    </row>
    <row r="1122" spans="1:2" ht="15" customHeight="1">
      <c r="A1122" s="169" t="s">
        <v>1006</v>
      </c>
      <c r="B1122" s="170">
        <v>255</v>
      </c>
    </row>
    <row r="1123" spans="1:2" ht="15" customHeight="1">
      <c r="A1123" s="169" t="s">
        <v>1007</v>
      </c>
      <c r="B1123" s="170">
        <f>SUM(B1124:B1131)</f>
        <v>3248</v>
      </c>
    </row>
    <row r="1124" spans="1:2" ht="15" customHeight="1">
      <c r="A1124" s="169" t="s">
        <v>139</v>
      </c>
      <c r="B1124" s="170">
        <v>735</v>
      </c>
    </row>
    <row r="1125" spans="1:2" ht="15" customHeight="1">
      <c r="A1125" s="169" t="s">
        <v>140</v>
      </c>
      <c r="B1125" s="170" t="s">
        <v>142</v>
      </c>
    </row>
    <row r="1126" spans="1:2" ht="15" customHeight="1">
      <c r="A1126" s="169" t="s">
        <v>141</v>
      </c>
      <c r="B1126" s="170" t="s">
        <v>142</v>
      </c>
    </row>
    <row r="1127" spans="1:2" ht="15" customHeight="1">
      <c r="A1127" s="169" t="s">
        <v>1008</v>
      </c>
      <c r="B1127" s="170" t="s">
        <v>142</v>
      </c>
    </row>
    <row r="1128" spans="1:2" ht="15" customHeight="1">
      <c r="A1128" s="169" t="s">
        <v>1009</v>
      </c>
      <c r="B1128" s="170">
        <v>547</v>
      </c>
    </row>
    <row r="1129" spans="1:2" ht="15" customHeight="1">
      <c r="A1129" s="169" t="s">
        <v>1010</v>
      </c>
      <c r="B1129" s="170">
        <v>660</v>
      </c>
    </row>
    <row r="1130" spans="1:2" ht="15" customHeight="1">
      <c r="A1130" s="169" t="s">
        <v>1011</v>
      </c>
      <c r="B1130" s="170">
        <v>189</v>
      </c>
    </row>
    <row r="1131" spans="1:2" ht="15" customHeight="1">
      <c r="A1131" s="169" t="s">
        <v>1012</v>
      </c>
      <c r="B1131" s="170">
        <v>1117</v>
      </c>
    </row>
    <row r="1132" spans="1:2" ht="15" customHeight="1">
      <c r="A1132" s="169" t="s">
        <v>1013</v>
      </c>
      <c r="B1132" s="170">
        <f>SUM(B1133:B1138)</f>
        <v>772</v>
      </c>
    </row>
    <row r="1133" spans="1:2" ht="15" customHeight="1">
      <c r="A1133" s="169" t="s">
        <v>139</v>
      </c>
      <c r="B1133" s="170">
        <v>400</v>
      </c>
    </row>
    <row r="1134" spans="1:2" ht="15" customHeight="1">
      <c r="A1134" s="169" t="s">
        <v>140</v>
      </c>
      <c r="B1134" s="170" t="s">
        <v>142</v>
      </c>
    </row>
    <row r="1135" spans="1:2" ht="15" customHeight="1">
      <c r="A1135" s="169" t="s">
        <v>141</v>
      </c>
      <c r="B1135" s="170" t="s">
        <v>142</v>
      </c>
    </row>
    <row r="1136" spans="1:2" ht="15" customHeight="1">
      <c r="A1136" s="169" t="s">
        <v>1014</v>
      </c>
      <c r="B1136" s="170" t="s">
        <v>142</v>
      </c>
    </row>
    <row r="1137" spans="1:2" ht="15" customHeight="1">
      <c r="A1137" s="169" t="s">
        <v>1015</v>
      </c>
      <c r="B1137" s="170" t="s">
        <v>142</v>
      </c>
    </row>
    <row r="1138" spans="1:2" ht="15" customHeight="1">
      <c r="A1138" s="169" t="s">
        <v>1016</v>
      </c>
      <c r="B1138" s="170">
        <v>372</v>
      </c>
    </row>
    <row r="1139" spans="1:2" ht="15" customHeight="1">
      <c r="A1139" s="169" t="s">
        <v>1017</v>
      </c>
      <c r="B1139" s="170">
        <f>SUM(B1140:B1145)</f>
        <v>3195</v>
      </c>
    </row>
    <row r="1140" spans="1:2" ht="15" customHeight="1">
      <c r="A1140" s="169" t="s">
        <v>139</v>
      </c>
      <c r="B1140" s="170" t="s">
        <v>142</v>
      </c>
    </row>
    <row r="1141" spans="1:2" ht="15" customHeight="1">
      <c r="A1141" s="169" t="s">
        <v>140</v>
      </c>
      <c r="B1141" s="170" t="s">
        <v>142</v>
      </c>
    </row>
    <row r="1142" spans="1:2" ht="15" customHeight="1">
      <c r="A1142" s="169" t="s">
        <v>141</v>
      </c>
      <c r="B1142" s="170" t="s">
        <v>142</v>
      </c>
    </row>
    <row r="1143" spans="1:2" ht="15" customHeight="1">
      <c r="A1143" s="169" t="s">
        <v>1018</v>
      </c>
      <c r="B1143" s="170"/>
    </row>
    <row r="1144" spans="1:2" ht="15" customHeight="1">
      <c r="A1144" s="169" t="s">
        <v>1019</v>
      </c>
      <c r="B1144" s="170"/>
    </row>
    <row r="1145" spans="1:2" ht="15" customHeight="1">
      <c r="A1145" s="169" t="s">
        <v>1020</v>
      </c>
      <c r="B1145" s="170">
        <v>3195</v>
      </c>
    </row>
    <row r="1146" spans="1:2" ht="15" customHeight="1">
      <c r="A1146" s="169" t="s">
        <v>1021</v>
      </c>
      <c r="B1146" s="170">
        <f>SUM(B1147:B1152)</f>
        <v>1363</v>
      </c>
    </row>
    <row r="1147" spans="1:2" ht="15" customHeight="1">
      <c r="A1147" s="169" t="s">
        <v>1022</v>
      </c>
      <c r="B1147" s="170" t="s">
        <v>142</v>
      </c>
    </row>
    <row r="1148" spans="1:2" ht="15" customHeight="1">
      <c r="A1148" s="169" t="s">
        <v>1023</v>
      </c>
      <c r="B1148" s="170" t="s">
        <v>142</v>
      </c>
    </row>
    <row r="1149" spans="1:2" ht="15" customHeight="1">
      <c r="A1149" s="169" t="s">
        <v>1024</v>
      </c>
      <c r="B1149" s="170">
        <v>10</v>
      </c>
    </row>
    <row r="1150" spans="1:2" ht="15" customHeight="1">
      <c r="A1150" s="169" t="s">
        <v>1025</v>
      </c>
      <c r="B1150" s="170" t="s">
        <v>142</v>
      </c>
    </row>
    <row r="1151" spans="1:2" ht="15" customHeight="1">
      <c r="A1151" s="169" t="s">
        <v>1026</v>
      </c>
      <c r="B1151" s="170" t="s">
        <v>142</v>
      </c>
    </row>
    <row r="1152" spans="1:2" ht="15" customHeight="1">
      <c r="A1152" s="169" t="s">
        <v>1027</v>
      </c>
      <c r="B1152" s="170">
        <v>1353</v>
      </c>
    </row>
    <row r="1153" spans="1:2" ht="15" customHeight="1">
      <c r="A1153" s="169" t="s">
        <v>1028</v>
      </c>
      <c r="B1153" s="170">
        <f>SUM(B1154,B1164,B1171,B1177)</f>
        <v>4779</v>
      </c>
    </row>
    <row r="1154" spans="1:2" ht="15" customHeight="1">
      <c r="A1154" s="169" t="s">
        <v>1029</v>
      </c>
      <c r="B1154" s="170">
        <f>SUM(B1155:B1163)</f>
        <v>1570</v>
      </c>
    </row>
    <row r="1155" spans="1:2" ht="15" customHeight="1">
      <c r="A1155" s="169" t="s">
        <v>139</v>
      </c>
      <c r="B1155" s="170">
        <v>710</v>
      </c>
    </row>
    <row r="1156" spans="1:2" ht="15" customHeight="1">
      <c r="A1156" s="169" t="s">
        <v>140</v>
      </c>
      <c r="B1156" s="170"/>
    </row>
    <row r="1157" spans="1:2" ht="15" customHeight="1">
      <c r="A1157" s="169" t="s">
        <v>141</v>
      </c>
      <c r="B1157" s="170" t="s">
        <v>142</v>
      </c>
    </row>
    <row r="1158" spans="1:2" ht="15" customHeight="1">
      <c r="A1158" s="169" t="s">
        <v>1030</v>
      </c>
      <c r="B1158" s="170" t="s">
        <v>142</v>
      </c>
    </row>
    <row r="1159" spans="1:2" ht="15" customHeight="1">
      <c r="A1159" s="169" t="s">
        <v>1031</v>
      </c>
      <c r="B1159" s="170" t="s">
        <v>142</v>
      </c>
    </row>
    <row r="1160" spans="1:2" ht="15" customHeight="1">
      <c r="A1160" s="169" t="s">
        <v>1032</v>
      </c>
      <c r="B1160" s="170" t="s">
        <v>142</v>
      </c>
    </row>
    <row r="1161" spans="1:2" ht="15" customHeight="1">
      <c r="A1161" s="169" t="s">
        <v>1033</v>
      </c>
      <c r="B1161" s="170" t="s">
        <v>142</v>
      </c>
    </row>
    <row r="1162" spans="1:2" ht="15" customHeight="1">
      <c r="A1162" s="169" t="s">
        <v>149</v>
      </c>
      <c r="B1162" s="170" t="s">
        <v>142</v>
      </c>
    </row>
    <row r="1163" spans="1:2" ht="15" customHeight="1">
      <c r="A1163" s="169" t="s">
        <v>1034</v>
      </c>
      <c r="B1163" s="170">
        <v>860</v>
      </c>
    </row>
    <row r="1164" spans="1:2" ht="15" customHeight="1">
      <c r="A1164" s="169" t="s">
        <v>1035</v>
      </c>
      <c r="B1164" s="170">
        <f>SUM(B1165:B1170)</f>
        <v>1061</v>
      </c>
    </row>
    <row r="1165" spans="1:2" ht="15" customHeight="1">
      <c r="A1165" s="169" t="s">
        <v>139</v>
      </c>
      <c r="B1165" s="170">
        <v>291</v>
      </c>
    </row>
    <row r="1166" spans="1:2" ht="15" customHeight="1">
      <c r="A1166" s="169" t="s">
        <v>140</v>
      </c>
      <c r="B1166" s="170" t="s">
        <v>142</v>
      </c>
    </row>
    <row r="1167" spans="1:2" ht="15" customHeight="1">
      <c r="A1167" s="169" t="s">
        <v>141</v>
      </c>
      <c r="B1167" s="170" t="s">
        <v>142</v>
      </c>
    </row>
    <row r="1168" spans="1:2" ht="15" customHeight="1">
      <c r="A1168" s="169" t="s">
        <v>1036</v>
      </c>
      <c r="B1168" s="170">
        <v>65</v>
      </c>
    </row>
    <row r="1169" spans="1:2" ht="15" customHeight="1">
      <c r="A1169" s="169" t="s">
        <v>1037</v>
      </c>
      <c r="B1169" s="170"/>
    </row>
    <row r="1170" spans="1:2" ht="15" customHeight="1">
      <c r="A1170" s="169" t="s">
        <v>1038</v>
      </c>
      <c r="B1170" s="170">
        <v>705</v>
      </c>
    </row>
    <row r="1171" spans="1:2" ht="15" customHeight="1">
      <c r="A1171" s="169" t="s">
        <v>1039</v>
      </c>
      <c r="B1171" s="170">
        <f>SUM(B1172:B1176)</f>
        <v>1516</v>
      </c>
    </row>
    <row r="1172" spans="1:2" ht="15" customHeight="1">
      <c r="A1172" s="169" t="s">
        <v>139</v>
      </c>
      <c r="B1172" s="170" t="s">
        <v>142</v>
      </c>
    </row>
    <row r="1173" spans="1:2" ht="15" customHeight="1">
      <c r="A1173" s="169" t="s">
        <v>140</v>
      </c>
      <c r="B1173" s="170" t="s">
        <v>142</v>
      </c>
    </row>
    <row r="1174" spans="1:2" ht="15" customHeight="1">
      <c r="A1174" s="169" t="s">
        <v>141</v>
      </c>
      <c r="B1174" s="170" t="s">
        <v>142</v>
      </c>
    </row>
    <row r="1175" spans="1:2" ht="15" customHeight="1">
      <c r="A1175" s="169" t="s">
        <v>1040</v>
      </c>
      <c r="B1175" s="170" t="s">
        <v>142</v>
      </c>
    </row>
    <row r="1176" spans="1:2" ht="15" customHeight="1">
      <c r="A1176" s="169" t="s">
        <v>1041</v>
      </c>
      <c r="B1176" s="170">
        <v>1516</v>
      </c>
    </row>
    <row r="1177" spans="1:2" ht="15" customHeight="1">
      <c r="A1177" s="169" t="s">
        <v>1042</v>
      </c>
      <c r="B1177" s="170">
        <f>SUM(B1178:B1179)</f>
        <v>632</v>
      </c>
    </row>
    <row r="1178" spans="1:2" ht="15" customHeight="1">
      <c r="A1178" s="169" t="s">
        <v>1043</v>
      </c>
      <c r="B1178" s="170" t="s">
        <v>142</v>
      </c>
    </row>
    <row r="1179" spans="1:2" ht="15" customHeight="1">
      <c r="A1179" s="169" t="s">
        <v>1044</v>
      </c>
      <c r="B1179" s="170">
        <v>632</v>
      </c>
    </row>
    <row r="1180" spans="1:2" ht="15" customHeight="1">
      <c r="A1180" s="169" t="s">
        <v>1045</v>
      </c>
      <c r="B1180" s="170">
        <f>SUM(B1181,B1188,B1198,B1204,B1207)</f>
        <v>115</v>
      </c>
    </row>
    <row r="1181" spans="1:2" ht="15" customHeight="1">
      <c r="A1181" s="169" t="s">
        <v>1046</v>
      </c>
      <c r="B1181" s="170" t="s">
        <v>142</v>
      </c>
    </row>
    <row r="1182" spans="1:2" ht="15" customHeight="1">
      <c r="A1182" s="169" t="s">
        <v>139</v>
      </c>
      <c r="B1182" s="170" t="s">
        <v>142</v>
      </c>
    </row>
    <row r="1183" spans="1:2" ht="15" customHeight="1">
      <c r="A1183" s="169" t="s">
        <v>140</v>
      </c>
      <c r="B1183" s="170" t="s">
        <v>142</v>
      </c>
    </row>
    <row r="1184" spans="1:2" ht="15" customHeight="1">
      <c r="A1184" s="169" t="s">
        <v>141</v>
      </c>
      <c r="B1184" s="170" t="s">
        <v>142</v>
      </c>
    </row>
    <row r="1185" spans="1:2" ht="15" customHeight="1">
      <c r="A1185" s="169" t="s">
        <v>1047</v>
      </c>
      <c r="B1185" s="170" t="s">
        <v>142</v>
      </c>
    </row>
    <row r="1186" spans="1:2" ht="15" customHeight="1">
      <c r="A1186" s="169" t="s">
        <v>149</v>
      </c>
      <c r="B1186" s="170" t="s">
        <v>142</v>
      </c>
    </row>
    <row r="1187" spans="1:2" ht="15" customHeight="1">
      <c r="A1187" s="169" t="s">
        <v>1048</v>
      </c>
      <c r="B1187" s="170" t="s">
        <v>142</v>
      </c>
    </row>
    <row r="1188" spans="1:2" ht="15" customHeight="1">
      <c r="A1188" s="169" t="s">
        <v>1049</v>
      </c>
      <c r="B1188" s="170" t="s">
        <v>142</v>
      </c>
    </row>
    <row r="1189" spans="1:2" ht="15" customHeight="1">
      <c r="A1189" s="169" t="s">
        <v>1050</v>
      </c>
      <c r="B1189" s="170" t="s">
        <v>142</v>
      </c>
    </row>
    <row r="1190" spans="1:2" ht="15" customHeight="1">
      <c r="A1190" s="169" t="s">
        <v>1051</v>
      </c>
      <c r="B1190" s="170" t="s">
        <v>142</v>
      </c>
    </row>
    <row r="1191" spans="1:2" ht="15" customHeight="1">
      <c r="A1191" s="169" t="s">
        <v>1052</v>
      </c>
      <c r="B1191" s="170" t="s">
        <v>142</v>
      </c>
    </row>
    <row r="1192" spans="1:2" ht="15" customHeight="1">
      <c r="A1192" s="169" t="s">
        <v>1053</v>
      </c>
      <c r="B1192" s="170" t="s">
        <v>142</v>
      </c>
    </row>
    <row r="1193" spans="1:2" ht="15" customHeight="1">
      <c r="A1193" s="169" t="s">
        <v>1054</v>
      </c>
      <c r="B1193" s="170" t="s">
        <v>142</v>
      </c>
    </row>
    <row r="1194" spans="1:2" ht="15" customHeight="1">
      <c r="A1194" s="169" t="s">
        <v>1055</v>
      </c>
      <c r="B1194" s="170" t="s">
        <v>142</v>
      </c>
    </row>
    <row r="1195" spans="1:2" ht="15" customHeight="1">
      <c r="A1195" s="169" t="s">
        <v>1056</v>
      </c>
      <c r="B1195" s="170" t="s">
        <v>142</v>
      </c>
    </row>
    <row r="1196" spans="1:2" ht="15" customHeight="1">
      <c r="A1196" s="169" t="s">
        <v>1057</v>
      </c>
      <c r="B1196" s="170" t="s">
        <v>142</v>
      </c>
    </row>
    <row r="1197" spans="1:2" ht="15" customHeight="1">
      <c r="A1197" s="169" t="s">
        <v>1058</v>
      </c>
      <c r="B1197" s="170" t="s">
        <v>142</v>
      </c>
    </row>
    <row r="1198" spans="1:2" ht="15" customHeight="1">
      <c r="A1198" s="169" t="s">
        <v>1059</v>
      </c>
      <c r="B1198" s="170" t="s">
        <v>142</v>
      </c>
    </row>
    <row r="1199" spans="1:2" ht="15" customHeight="1">
      <c r="A1199" s="169" t="s">
        <v>1060</v>
      </c>
      <c r="B1199" s="170" t="s">
        <v>142</v>
      </c>
    </row>
    <row r="1200" spans="1:2" ht="15" customHeight="1">
      <c r="A1200" s="169" t="s">
        <v>1061</v>
      </c>
      <c r="B1200" s="170" t="s">
        <v>142</v>
      </c>
    </row>
    <row r="1201" spans="1:2" ht="15" customHeight="1">
      <c r="A1201" s="169" t="s">
        <v>1062</v>
      </c>
      <c r="B1201" s="170" t="s">
        <v>142</v>
      </c>
    </row>
    <row r="1202" spans="1:2" ht="15" customHeight="1">
      <c r="A1202" s="169" t="s">
        <v>1063</v>
      </c>
      <c r="B1202" s="170" t="s">
        <v>142</v>
      </c>
    </row>
    <row r="1203" spans="1:2" ht="15" customHeight="1">
      <c r="A1203" s="169" t="s">
        <v>1064</v>
      </c>
      <c r="B1203" s="170" t="s">
        <v>142</v>
      </c>
    </row>
    <row r="1204" spans="1:2" ht="15" customHeight="1">
      <c r="A1204" s="169" t="s">
        <v>1065</v>
      </c>
      <c r="B1204" s="170" t="s">
        <v>142</v>
      </c>
    </row>
    <row r="1205" spans="1:2" ht="15" customHeight="1">
      <c r="A1205" s="169" t="s">
        <v>1066</v>
      </c>
      <c r="B1205" s="170" t="s">
        <v>142</v>
      </c>
    </row>
    <row r="1206" spans="1:2" ht="15" customHeight="1">
      <c r="A1206" s="169" t="s">
        <v>1067</v>
      </c>
      <c r="B1206" s="170" t="s">
        <v>142</v>
      </c>
    </row>
    <row r="1207" spans="1:2" ht="15" customHeight="1">
      <c r="A1207" s="169" t="s">
        <v>1068</v>
      </c>
      <c r="B1207" s="170">
        <f>B1208</f>
        <v>115</v>
      </c>
    </row>
    <row r="1208" spans="1:2" ht="15" customHeight="1">
      <c r="A1208" s="169" t="s">
        <v>1069</v>
      </c>
      <c r="B1208" s="170">
        <v>115</v>
      </c>
    </row>
    <row r="1209" spans="1:2" ht="15" customHeight="1">
      <c r="A1209" s="169" t="s">
        <v>1070</v>
      </c>
      <c r="B1209" s="170" t="s">
        <v>142</v>
      </c>
    </row>
    <row r="1210" spans="1:2" ht="15" customHeight="1">
      <c r="A1210" s="169" t="s">
        <v>1071</v>
      </c>
      <c r="B1210" s="170" t="s">
        <v>142</v>
      </c>
    </row>
    <row r="1211" spans="1:2" ht="15" customHeight="1">
      <c r="A1211" s="169" t="s">
        <v>1072</v>
      </c>
      <c r="B1211" s="170" t="s">
        <v>142</v>
      </c>
    </row>
    <row r="1212" spans="1:2" ht="15" customHeight="1">
      <c r="A1212" s="169" t="s">
        <v>1073</v>
      </c>
      <c r="B1212" s="170" t="s">
        <v>142</v>
      </c>
    </row>
    <row r="1213" spans="1:2" ht="15" customHeight="1">
      <c r="A1213" s="169" t="s">
        <v>1074</v>
      </c>
      <c r="B1213" s="170" t="s">
        <v>142</v>
      </c>
    </row>
    <row r="1214" spans="1:2" ht="15" customHeight="1">
      <c r="A1214" s="169" t="s">
        <v>1075</v>
      </c>
      <c r="B1214" s="170" t="s">
        <v>142</v>
      </c>
    </row>
    <row r="1215" spans="1:2" ht="15" customHeight="1">
      <c r="A1215" s="169" t="s">
        <v>812</v>
      </c>
      <c r="B1215" s="170" t="s">
        <v>142</v>
      </c>
    </row>
    <row r="1216" spans="1:2" ht="15" customHeight="1">
      <c r="A1216" s="169" t="s">
        <v>1076</v>
      </c>
      <c r="B1216" s="170" t="s">
        <v>142</v>
      </c>
    </row>
    <row r="1217" spans="1:2" ht="15" customHeight="1">
      <c r="A1217" s="169" t="s">
        <v>1077</v>
      </c>
      <c r="B1217" s="170" t="s">
        <v>142</v>
      </c>
    </row>
    <row r="1218" spans="1:2" ht="15" customHeight="1">
      <c r="A1218" s="169" t="s">
        <v>1078</v>
      </c>
      <c r="B1218" s="170" t="s">
        <v>142</v>
      </c>
    </row>
    <row r="1219" spans="1:2" ht="15" customHeight="1">
      <c r="A1219" s="169" t="s">
        <v>1079</v>
      </c>
      <c r="B1219" s="170">
        <f>SUM(B1220,B1240,B1259,B1268,B1281,B1296)</f>
        <v>8623</v>
      </c>
    </row>
    <row r="1220" spans="1:2" ht="15" customHeight="1">
      <c r="A1220" s="169" t="s">
        <v>1080</v>
      </c>
      <c r="B1220" s="170">
        <f>SUM(B1221:B1239)</f>
        <v>8312</v>
      </c>
    </row>
    <row r="1221" spans="1:2" ht="15" customHeight="1">
      <c r="A1221" s="169" t="s">
        <v>139</v>
      </c>
      <c r="B1221" s="170">
        <v>3055</v>
      </c>
    </row>
    <row r="1222" spans="1:2" ht="15" customHeight="1">
      <c r="A1222" s="169" t="s">
        <v>140</v>
      </c>
      <c r="B1222" s="170">
        <v>66</v>
      </c>
    </row>
    <row r="1223" spans="1:2" ht="15" customHeight="1">
      <c r="A1223" s="169" t="s">
        <v>141</v>
      </c>
      <c r="B1223" s="170" t="s">
        <v>142</v>
      </c>
    </row>
    <row r="1224" spans="1:2" ht="15" customHeight="1">
      <c r="A1224" s="169" t="s">
        <v>1081</v>
      </c>
      <c r="B1224" s="170" t="s">
        <v>142</v>
      </c>
    </row>
    <row r="1225" spans="1:2" ht="15" customHeight="1">
      <c r="A1225" s="169" t="s">
        <v>1082</v>
      </c>
      <c r="B1225" s="170" t="s">
        <v>142</v>
      </c>
    </row>
    <row r="1226" spans="1:2" ht="15" customHeight="1">
      <c r="A1226" s="169" t="s">
        <v>1083</v>
      </c>
      <c r="B1226" s="170">
        <v>1962</v>
      </c>
    </row>
    <row r="1227" spans="1:2" ht="15" customHeight="1">
      <c r="A1227" s="169" t="s">
        <v>1084</v>
      </c>
      <c r="B1227" s="170" t="s">
        <v>142</v>
      </c>
    </row>
    <row r="1228" spans="1:2" ht="15" customHeight="1">
      <c r="A1228" s="169" t="s">
        <v>1085</v>
      </c>
      <c r="B1228" s="170" t="s">
        <v>142</v>
      </c>
    </row>
    <row r="1229" spans="1:2" ht="15" customHeight="1">
      <c r="A1229" s="169" t="s">
        <v>1086</v>
      </c>
      <c r="B1229" s="170" t="s">
        <v>142</v>
      </c>
    </row>
    <row r="1230" spans="1:2" ht="15" customHeight="1">
      <c r="A1230" s="169" t="s">
        <v>1087</v>
      </c>
      <c r="B1230" s="170">
        <v>475</v>
      </c>
    </row>
    <row r="1231" spans="1:2" ht="15" customHeight="1">
      <c r="A1231" s="169" t="s">
        <v>1088</v>
      </c>
      <c r="B1231" s="170">
        <v>123</v>
      </c>
    </row>
    <row r="1232" spans="1:2" ht="15" customHeight="1">
      <c r="A1232" s="169" t="s">
        <v>1089</v>
      </c>
      <c r="B1232" s="170"/>
    </row>
    <row r="1233" spans="1:2" ht="15" customHeight="1">
      <c r="A1233" s="169" t="s">
        <v>1090</v>
      </c>
      <c r="B1233" s="170"/>
    </row>
    <row r="1234" spans="1:2" ht="15" customHeight="1">
      <c r="A1234" s="169" t="s">
        <v>1091</v>
      </c>
      <c r="B1234" s="170">
        <v>142</v>
      </c>
    </row>
    <row r="1235" spans="1:2" ht="15" customHeight="1">
      <c r="A1235" s="169" t="s">
        <v>1092</v>
      </c>
      <c r="B1235" s="170" t="s">
        <v>142</v>
      </c>
    </row>
    <row r="1236" spans="1:2" ht="15" customHeight="1">
      <c r="A1236" s="169" t="s">
        <v>1093</v>
      </c>
      <c r="B1236" s="170" t="s">
        <v>142</v>
      </c>
    </row>
    <row r="1237" spans="1:2" ht="15" customHeight="1">
      <c r="A1237" s="169" t="s">
        <v>1094</v>
      </c>
      <c r="B1237" s="170" t="s">
        <v>142</v>
      </c>
    </row>
    <row r="1238" spans="1:2" ht="15" customHeight="1">
      <c r="A1238" s="169" t="s">
        <v>149</v>
      </c>
      <c r="B1238" s="170">
        <v>368</v>
      </c>
    </row>
    <row r="1239" spans="1:2" ht="15" customHeight="1">
      <c r="A1239" s="169" t="s">
        <v>1095</v>
      </c>
      <c r="B1239" s="170">
        <v>2121</v>
      </c>
    </row>
    <row r="1240" spans="1:2" ht="15" customHeight="1">
      <c r="A1240" s="169" t="s">
        <v>1096</v>
      </c>
      <c r="B1240" s="170" t="s">
        <v>142</v>
      </c>
    </row>
    <row r="1241" spans="1:2" ht="15" customHeight="1">
      <c r="A1241" s="169" t="s">
        <v>139</v>
      </c>
      <c r="B1241" s="170" t="s">
        <v>142</v>
      </c>
    </row>
    <row r="1242" spans="1:2" ht="15" customHeight="1">
      <c r="A1242" s="169" t="s">
        <v>140</v>
      </c>
      <c r="B1242" s="170" t="s">
        <v>142</v>
      </c>
    </row>
    <row r="1243" spans="1:2" ht="15" customHeight="1">
      <c r="A1243" s="169" t="s">
        <v>141</v>
      </c>
      <c r="B1243" s="170" t="s">
        <v>142</v>
      </c>
    </row>
    <row r="1244" spans="1:2" ht="15" customHeight="1">
      <c r="A1244" s="169" t="s">
        <v>1097</v>
      </c>
      <c r="B1244" s="170" t="s">
        <v>142</v>
      </c>
    </row>
    <row r="1245" spans="1:2" ht="15" customHeight="1">
      <c r="A1245" s="169" t="s">
        <v>1098</v>
      </c>
      <c r="B1245" s="170" t="s">
        <v>142</v>
      </c>
    </row>
    <row r="1246" spans="1:2" ht="15" customHeight="1">
      <c r="A1246" s="169" t="s">
        <v>1099</v>
      </c>
      <c r="B1246" s="170" t="s">
        <v>142</v>
      </c>
    </row>
    <row r="1247" spans="1:2" ht="15" customHeight="1">
      <c r="A1247" s="169" t="s">
        <v>1100</v>
      </c>
      <c r="B1247" s="170" t="s">
        <v>142</v>
      </c>
    </row>
    <row r="1248" spans="1:2" ht="15" customHeight="1">
      <c r="A1248" s="169" t="s">
        <v>1101</v>
      </c>
      <c r="B1248" s="170" t="s">
        <v>142</v>
      </c>
    </row>
    <row r="1249" spans="1:2" ht="15" customHeight="1">
      <c r="A1249" s="169" t="s">
        <v>1102</v>
      </c>
      <c r="B1249" s="170" t="s">
        <v>142</v>
      </c>
    </row>
    <row r="1250" spans="1:2" ht="15" customHeight="1">
      <c r="A1250" s="169" t="s">
        <v>1103</v>
      </c>
      <c r="B1250" s="170" t="s">
        <v>142</v>
      </c>
    </row>
    <row r="1251" spans="1:2" ht="15" customHeight="1">
      <c r="A1251" s="169" t="s">
        <v>1104</v>
      </c>
      <c r="B1251" s="170" t="s">
        <v>142</v>
      </c>
    </row>
    <row r="1252" spans="1:2" ht="15" customHeight="1">
      <c r="A1252" s="169" t="s">
        <v>1105</v>
      </c>
      <c r="B1252" s="170" t="s">
        <v>142</v>
      </c>
    </row>
    <row r="1253" spans="1:2" ht="15" customHeight="1">
      <c r="A1253" s="169" t="s">
        <v>1106</v>
      </c>
      <c r="B1253" s="170" t="s">
        <v>142</v>
      </c>
    </row>
    <row r="1254" spans="1:2" ht="15" customHeight="1">
      <c r="A1254" s="169" t="s">
        <v>1107</v>
      </c>
      <c r="B1254" s="170" t="s">
        <v>142</v>
      </c>
    </row>
    <row r="1255" spans="1:2" ht="15" customHeight="1">
      <c r="A1255" s="169" t="s">
        <v>1108</v>
      </c>
      <c r="B1255" s="170" t="s">
        <v>142</v>
      </c>
    </row>
    <row r="1256" spans="1:2" ht="15" customHeight="1">
      <c r="A1256" s="169" t="s">
        <v>1109</v>
      </c>
      <c r="B1256" s="170" t="s">
        <v>142</v>
      </c>
    </row>
    <row r="1257" spans="1:2" ht="15" customHeight="1">
      <c r="A1257" s="169" t="s">
        <v>149</v>
      </c>
      <c r="B1257" s="170" t="s">
        <v>142</v>
      </c>
    </row>
    <row r="1258" spans="1:2" ht="15" customHeight="1">
      <c r="A1258" s="169" t="s">
        <v>1110</v>
      </c>
      <c r="B1258" s="170" t="s">
        <v>142</v>
      </c>
    </row>
    <row r="1259" spans="1:2" ht="15" customHeight="1">
      <c r="A1259" s="169" t="s">
        <v>1111</v>
      </c>
      <c r="B1259" s="170" t="s">
        <v>142</v>
      </c>
    </row>
    <row r="1260" spans="1:2" ht="15" customHeight="1">
      <c r="A1260" s="169" t="s">
        <v>139</v>
      </c>
      <c r="B1260" s="170" t="s">
        <v>142</v>
      </c>
    </row>
    <row r="1261" spans="1:2" ht="15" customHeight="1">
      <c r="A1261" s="169" t="s">
        <v>140</v>
      </c>
      <c r="B1261" s="170" t="s">
        <v>142</v>
      </c>
    </row>
    <row r="1262" spans="1:2" ht="15" customHeight="1">
      <c r="A1262" s="169" t="s">
        <v>141</v>
      </c>
      <c r="B1262" s="170" t="s">
        <v>142</v>
      </c>
    </row>
    <row r="1263" spans="1:2" ht="15" customHeight="1">
      <c r="A1263" s="169" t="s">
        <v>1112</v>
      </c>
      <c r="B1263" s="170" t="s">
        <v>142</v>
      </c>
    </row>
    <row r="1264" spans="1:2" ht="15" customHeight="1">
      <c r="A1264" s="169" t="s">
        <v>1113</v>
      </c>
      <c r="B1264" s="170" t="s">
        <v>142</v>
      </c>
    </row>
    <row r="1265" spans="1:2" ht="15" customHeight="1">
      <c r="A1265" s="169" t="s">
        <v>1114</v>
      </c>
      <c r="B1265" s="170" t="s">
        <v>142</v>
      </c>
    </row>
    <row r="1266" spans="1:2" ht="15" customHeight="1">
      <c r="A1266" s="169" t="s">
        <v>149</v>
      </c>
      <c r="B1266" s="170" t="s">
        <v>142</v>
      </c>
    </row>
    <row r="1267" spans="1:2" ht="15" customHeight="1">
      <c r="A1267" s="169" t="s">
        <v>1115</v>
      </c>
      <c r="B1267" s="170" t="s">
        <v>142</v>
      </c>
    </row>
    <row r="1268" spans="1:2" ht="15" customHeight="1">
      <c r="A1268" s="169" t="s">
        <v>1116</v>
      </c>
      <c r="B1268" s="170">
        <f>SUM(B1269:B1280)</f>
        <v>100</v>
      </c>
    </row>
    <row r="1269" spans="1:2" ht="15" customHeight="1">
      <c r="A1269" s="169" t="s">
        <v>139</v>
      </c>
      <c r="B1269" s="170">
        <v>88</v>
      </c>
    </row>
    <row r="1270" spans="1:2" ht="15" customHeight="1">
      <c r="A1270" s="169" t="s">
        <v>140</v>
      </c>
      <c r="B1270" s="170" t="s">
        <v>142</v>
      </c>
    </row>
    <row r="1271" spans="1:2" ht="15" customHeight="1">
      <c r="A1271" s="169" t="s">
        <v>141</v>
      </c>
      <c r="B1271" s="170" t="s">
        <v>142</v>
      </c>
    </row>
    <row r="1272" spans="1:2" ht="15" customHeight="1">
      <c r="A1272" s="169" t="s">
        <v>1117</v>
      </c>
      <c r="B1272" s="170">
        <v>12</v>
      </c>
    </row>
    <row r="1273" spans="1:2" ht="15" customHeight="1">
      <c r="A1273" s="169" t="s">
        <v>1118</v>
      </c>
      <c r="B1273" s="170" t="s">
        <v>142</v>
      </c>
    </row>
    <row r="1274" spans="1:2" ht="15" customHeight="1">
      <c r="A1274" s="169" t="s">
        <v>1119</v>
      </c>
      <c r="B1274" s="170" t="s">
        <v>142</v>
      </c>
    </row>
    <row r="1275" spans="1:2" ht="15" customHeight="1">
      <c r="A1275" s="169" t="s">
        <v>1120</v>
      </c>
      <c r="B1275" s="170" t="s">
        <v>142</v>
      </c>
    </row>
    <row r="1276" spans="1:2" ht="15" customHeight="1">
      <c r="A1276" s="169" t="s">
        <v>1121</v>
      </c>
      <c r="B1276" s="170" t="s">
        <v>142</v>
      </c>
    </row>
    <row r="1277" spans="1:2" ht="15" customHeight="1">
      <c r="A1277" s="169" t="s">
        <v>1122</v>
      </c>
      <c r="B1277" s="170" t="s">
        <v>142</v>
      </c>
    </row>
    <row r="1278" spans="1:2" ht="15" customHeight="1">
      <c r="A1278" s="169" t="s">
        <v>1123</v>
      </c>
      <c r="B1278" s="170" t="s">
        <v>142</v>
      </c>
    </row>
    <row r="1279" spans="1:2" ht="15" customHeight="1">
      <c r="A1279" s="169" t="s">
        <v>1124</v>
      </c>
      <c r="B1279" s="170" t="s">
        <v>142</v>
      </c>
    </row>
    <row r="1280" spans="1:2" ht="15" customHeight="1">
      <c r="A1280" s="169" t="s">
        <v>1125</v>
      </c>
      <c r="B1280" s="170" t="s">
        <v>142</v>
      </c>
    </row>
    <row r="1281" spans="1:2" ht="15" customHeight="1">
      <c r="A1281" s="169" t="s">
        <v>1126</v>
      </c>
      <c r="B1281" s="170">
        <f>SUM(B1282:B1295)</f>
        <v>211</v>
      </c>
    </row>
    <row r="1282" spans="1:2" ht="15" customHeight="1">
      <c r="A1282" s="169" t="s">
        <v>139</v>
      </c>
      <c r="B1282" s="170">
        <v>211</v>
      </c>
    </row>
    <row r="1283" spans="1:2" ht="15" customHeight="1">
      <c r="A1283" s="169" t="s">
        <v>140</v>
      </c>
      <c r="B1283" s="170" t="s">
        <v>142</v>
      </c>
    </row>
    <row r="1284" spans="1:2" ht="15" customHeight="1">
      <c r="A1284" s="169" t="s">
        <v>141</v>
      </c>
      <c r="B1284" s="170" t="s">
        <v>142</v>
      </c>
    </row>
    <row r="1285" spans="1:2" ht="15" customHeight="1">
      <c r="A1285" s="169" t="s">
        <v>1127</v>
      </c>
      <c r="B1285" s="170" t="s">
        <v>142</v>
      </c>
    </row>
    <row r="1286" spans="1:2" ht="15" customHeight="1">
      <c r="A1286" s="169" t="s">
        <v>1128</v>
      </c>
      <c r="B1286" s="170" t="s">
        <v>142</v>
      </c>
    </row>
    <row r="1287" spans="1:2" ht="15" customHeight="1">
      <c r="A1287" s="169" t="s">
        <v>1129</v>
      </c>
      <c r="B1287" s="170" t="s">
        <v>142</v>
      </c>
    </row>
    <row r="1288" spans="1:2" ht="15" customHeight="1">
      <c r="A1288" s="169" t="s">
        <v>1130</v>
      </c>
      <c r="B1288" s="170" t="s">
        <v>142</v>
      </c>
    </row>
    <row r="1289" spans="1:2" ht="15" customHeight="1">
      <c r="A1289" s="169" t="s">
        <v>1131</v>
      </c>
      <c r="B1289" s="170" t="s">
        <v>142</v>
      </c>
    </row>
    <row r="1290" spans="1:2" ht="15" customHeight="1">
      <c r="A1290" s="169" t="s">
        <v>1132</v>
      </c>
      <c r="B1290" s="170" t="s">
        <v>142</v>
      </c>
    </row>
    <row r="1291" spans="1:2" ht="15" customHeight="1">
      <c r="A1291" s="169" t="s">
        <v>1133</v>
      </c>
      <c r="B1291" s="170" t="s">
        <v>142</v>
      </c>
    </row>
    <row r="1292" spans="1:2" ht="15" customHeight="1">
      <c r="A1292" s="169" t="s">
        <v>1134</v>
      </c>
      <c r="B1292" s="170" t="s">
        <v>142</v>
      </c>
    </row>
    <row r="1293" spans="1:2" ht="15" customHeight="1">
      <c r="A1293" s="169" t="s">
        <v>1135</v>
      </c>
      <c r="B1293" s="170" t="s">
        <v>142</v>
      </c>
    </row>
    <row r="1294" spans="1:2" ht="15" customHeight="1">
      <c r="A1294" s="169" t="s">
        <v>1136</v>
      </c>
      <c r="B1294" s="170" t="s">
        <v>142</v>
      </c>
    </row>
    <row r="1295" spans="1:2" ht="15" customHeight="1">
      <c r="A1295" s="169" t="s">
        <v>1137</v>
      </c>
      <c r="B1295" s="170" t="s">
        <v>142</v>
      </c>
    </row>
    <row r="1296" spans="1:2" ht="15" customHeight="1">
      <c r="A1296" s="169" t="s">
        <v>1138</v>
      </c>
      <c r="B1296" s="170" t="s">
        <v>142</v>
      </c>
    </row>
    <row r="1297" spans="1:2" ht="15" customHeight="1">
      <c r="A1297" s="169" t="s">
        <v>1139</v>
      </c>
      <c r="B1297" s="170" t="s">
        <v>142</v>
      </c>
    </row>
    <row r="1298" spans="1:2" ht="15" customHeight="1">
      <c r="A1298" s="169" t="s">
        <v>1140</v>
      </c>
      <c r="B1298" s="170">
        <f>SUM(B1299,B1308,B1312)</f>
        <v>10725</v>
      </c>
    </row>
    <row r="1299" spans="1:2" ht="15" customHeight="1">
      <c r="A1299" s="169" t="s">
        <v>1141</v>
      </c>
      <c r="B1299" s="170">
        <f>SUM(B1300:B1307)</f>
        <v>757</v>
      </c>
    </row>
    <row r="1300" spans="1:2" ht="15" customHeight="1">
      <c r="A1300" s="169" t="s">
        <v>1142</v>
      </c>
      <c r="B1300" s="170"/>
    </row>
    <row r="1301" spans="1:2" ht="15" customHeight="1">
      <c r="A1301" s="169" t="s">
        <v>1143</v>
      </c>
      <c r="B1301" s="170" t="s">
        <v>142</v>
      </c>
    </row>
    <row r="1302" spans="1:2" ht="15" customHeight="1">
      <c r="A1302" s="169" t="s">
        <v>1144</v>
      </c>
      <c r="B1302" s="170">
        <v>757</v>
      </c>
    </row>
    <row r="1303" spans="1:2" ht="15" customHeight="1">
      <c r="A1303" s="169" t="s">
        <v>1145</v>
      </c>
      <c r="B1303" s="170" t="s">
        <v>142</v>
      </c>
    </row>
    <row r="1304" spans="1:2" ht="15" customHeight="1">
      <c r="A1304" s="169" t="s">
        <v>1146</v>
      </c>
      <c r="B1304" s="170"/>
    </row>
    <row r="1305" spans="1:2" ht="15" customHeight="1">
      <c r="A1305" s="169" t="s">
        <v>1147</v>
      </c>
      <c r="B1305" s="170"/>
    </row>
    <row r="1306" spans="1:2" ht="15" customHeight="1">
      <c r="A1306" s="169" t="s">
        <v>1148</v>
      </c>
      <c r="B1306" s="170"/>
    </row>
    <row r="1307" spans="1:2" ht="15" customHeight="1">
      <c r="A1307" s="169" t="s">
        <v>1149</v>
      </c>
      <c r="B1307" s="170"/>
    </row>
    <row r="1308" spans="1:2" ht="15" customHeight="1">
      <c r="A1308" s="169" t="s">
        <v>1150</v>
      </c>
      <c r="B1308" s="170">
        <f>SUM(B1309:B1311)</f>
        <v>5787</v>
      </c>
    </row>
    <row r="1309" spans="1:2" ht="15" customHeight="1">
      <c r="A1309" s="169" t="s">
        <v>1151</v>
      </c>
      <c r="B1309" s="170">
        <v>5787</v>
      </c>
    </row>
    <row r="1310" spans="1:2" ht="15" customHeight="1">
      <c r="A1310" s="169" t="s">
        <v>1152</v>
      </c>
      <c r="B1310" s="170" t="s">
        <v>142</v>
      </c>
    </row>
    <row r="1311" spans="1:2" ht="15" customHeight="1">
      <c r="A1311" s="169" t="s">
        <v>1153</v>
      </c>
      <c r="B1311" s="170" t="s">
        <v>142</v>
      </c>
    </row>
    <row r="1312" spans="1:2" ht="15" customHeight="1">
      <c r="A1312" s="169" t="s">
        <v>1154</v>
      </c>
      <c r="B1312" s="170">
        <f>SUM(B1313:B1315)</f>
        <v>4181</v>
      </c>
    </row>
    <row r="1313" spans="1:2" ht="15" customHeight="1">
      <c r="A1313" s="169" t="s">
        <v>1155</v>
      </c>
      <c r="B1313" s="170" t="s">
        <v>142</v>
      </c>
    </row>
    <row r="1314" spans="1:2" ht="15" customHeight="1">
      <c r="A1314" s="169" t="s">
        <v>1156</v>
      </c>
      <c r="B1314" s="170">
        <v>4181</v>
      </c>
    </row>
    <row r="1315" spans="1:2" ht="15" customHeight="1">
      <c r="A1315" s="169" t="s">
        <v>1157</v>
      </c>
      <c r="B1315" s="170" t="s">
        <v>142</v>
      </c>
    </row>
    <row r="1316" spans="1:2" ht="15" customHeight="1">
      <c r="A1316" s="169" t="s">
        <v>1158</v>
      </c>
      <c r="B1316" s="170">
        <f>SUM(B1317,B1332,B1346,B1351,B1357)</f>
        <v>2766</v>
      </c>
    </row>
    <row r="1317" spans="1:2" ht="15" customHeight="1">
      <c r="A1317" s="169" t="s">
        <v>1159</v>
      </c>
      <c r="B1317" s="170">
        <f>SUM(B1318:B1331)</f>
        <v>2017</v>
      </c>
    </row>
    <row r="1318" spans="1:2" ht="15" customHeight="1">
      <c r="A1318" s="169" t="s">
        <v>139</v>
      </c>
      <c r="B1318" s="170">
        <v>588</v>
      </c>
    </row>
    <row r="1319" spans="1:2" ht="15" customHeight="1">
      <c r="A1319" s="169" t="s">
        <v>140</v>
      </c>
      <c r="B1319" s="170" t="s">
        <v>142</v>
      </c>
    </row>
    <row r="1320" spans="1:2" ht="15" customHeight="1">
      <c r="A1320" s="169" t="s">
        <v>141</v>
      </c>
      <c r="B1320" s="170" t="s">
        <v>142</v>
      </c>
    </row>
    <row r="1321" spans="1:2" ht="15" customHeight="1">
      <c r="A1321" s="169" t="s">
        <v>1160</v>
      </c>
      <c r="B1321" s="170" t="s">
        <v>142</v>
      </c>
    </row>
    <row r="1322" spans="1:2" ht="15" customHeight="1">
      <c r="A1322" s="169" t="s">
        <v>1161</v>
      </c>
      <c r="B1322" s="170" t="s">
        <v>142</v>
      </c>
    </row>
    <row r="1323" spans="1:2" ht="15" customHeight="1">
      <c r="A1323" s="169" t="s">
        <v>1162</v>
      </c>
      <c r="B1323" s="170" t="s">
        <v>142</v>
      </c>
    </row>
    <row r="1324" spans="1:2" ht="15" customHeight="1">
      <c r="A1324" s="169" t="s">
        <v>1163</v>
      </c>
      <c r="B1324" s="170" t="s">
        <v>142</v>
      </c>
    </row>
    <row r="1325" spans="1:2" ht="15" customHeight="1">
      <c r="A1325" s="169" t="s">
        <v>1164</v>
      </c>
      <c r="B1325" s="170" t="s">
        <v>142</v>
      </c>
    </row>
    <row r="1326" spans="1:2" ht="15" customHeight="1">
      <c r="A1326" s="169" t="s">
        <v>1165</v>
      </c>
      <c r="B1326" s="170" t="s">
        <v>142</v>
      </c>
    </row>
    <row r="1327" spans="1:2" ht="15" customHeight="1">
      <c r="A1327" s="169" t="s">
        <v>1166</v>
      </c>
      <c r="B1327" s="170" t="s">
        <v>142</v>
      </c>
    </row>
    <row r="1328" spans="1:2" ht="15" customHeight="1">
      <c r="A1328" s="169" t="s">
        <v>1167</v>
      </c>
      <c r="B1328" s="170" t="s">
        <v>142</v>
      </c>
    </row>
    <row r="1329" spans="1:2" ht="15" customHeight="1">
      <c r="A1329" s="169" t="s">
        <v>1168</v>
      </c>
      <c r="B1329" s="170" t="s">
        <v>142</v>
      </c>
    </row>
    <row r="1330" spans="1:2" ht="15" customHeight="1">
      <c r="A1330" s="169" t="s">
        <v>149</v>
      </c>
      <c r="B1330" s="170">
        <v>807</v>
      </c>
    </row>
    <row r="1331" spans="1:2" ht="15" customHeight="1">
      <c r="A1331" s="169" t="s">
        <v>1169</v>
      </c>
      <c r="B1331" s="170">
        <v>622</v>
      </c>
    </row>
    <row r="1332" spans="1:2" ht="15" customHeight="1">
      <c r="A1332" s="169" t="s">
        <v>1170</v>
      </c>
      <c r="B1332" s="170" t="s">
        <v>142</v>
      </c>
    </row>
    <row r="1333" spans="1:2" ht="15" customHeight="1">
      <c r="A1333" s="169" t="s">
        <v>139</v>
      </c>
      <c r="B1333" s="170" t="s">
        <v>142</v>
      </c>
    </row>
    <row r="1334" spans="1:2" ht="15" customHeight="1">
      <c r="A1334" s="169" t="s">
        <v>140</v>
      </c>
      <c r="B1334" s="170" t="s">
        <v>142</v>
      </c>
    </row>
    <row r="1335" spans="1:2" ht="15" customHeight="1">
      <c r="A1335" s="169" t="s">
        <v>141</v>
      </c>
      <c r="B1335" s="170" t="s">
        <v>142</v>
      </c>
    </row>
    <row r="1336" spans="1:2" ht="15" customHeight="1">
      <c r="A1336" s="169" t="s">
        <v>1171</v>
      </c>
      <c r="B1336" s="170" t="s">
        <v>142</v>
      </c>
    </row>
    <row r="1337" spans="1:2" ht="15" customHeight="1">
      <c r="A1337" s="169" t="s">
        <v>1172</v>
      </c>
      <c r="B1337" s="170" t="s">
        <v>142</v>
      </c>
    </row>
    <row r="1338" spans="1:2" ht="15" customHeight="1">
      <c r="A1338" s="169" t="s">
        <v>1173</v>
      </c>
      <c r="B1338" s="170" t="s">
        <v>142</v>
      </c>
    </row>
    <row r="1339" spans="1:2" ht="15" customHeight="1">
      <c r="A1339" s="169" t="s">
        <v>1174</v>
      </c>
      <c r="B1339" s="170" t="s">
        <v>142</v>
      </c>
    </row>
    <row r="1340" spans="1:2" ht="15" customHeight="1">
      <c r="A1340" s="169" t="s">
        <v>1175</v>
      </c>
      <c r="B1340" s="170" t="s">
        <v>142</v>
      </c>
    </row>
    <row r="1341" spans="1:2" ht="15" customHeight="1">
      <c r="A1341" s="169" t="s">
        <v>1176</v>
      </c>
      <c r="B1341" s="170" t="s">
        <v>142</v>
      </c>
    </row>
    <row r="1342" spans="1:2" ht="15" customHeight="1">
      <c r="A1342" s="169" t="s">
        <v>1177</v>
      </c>
      <c r="B1342" s="170" t="s">
        <v>142</v>
      </c>
    </row>
    <row r="1343" spans="1:2" ht="15" customHeight="1">
      <c r="A1343" s="169" t="s">
        <v>1178</v>
      </c>
      <c r="B1343" s="170" t="s">
        <v>142</v>
      </c>
    </row>
    <row r="1344" spans="1:2" ht="15" customHeight="1">
      <c r="A1344" s="169" t="s">
        <v>149</v>
      </c>
      <c r="B1344" s="170" t="s">
        <v>142</v>
      </c>
    </row>
    <row r="1345" spans="1:2" ht="15" customHeight="1">
      <c r="A1345" s="169" t="s">
        <v>1179</v>
      </c>
      <c r="B1345" s="170" t="s">
        <v>142</v>
      </c>
    </row>
    <row r="1346" spans="1:2" ht="15" customHeight="1">
      <c r="A1346" s="169" t="s">
        <v>1180</v>
      </c>
      <c r="B1346" s="170" t="s">
        <v>142</v>
      </c>
    </row>
    <row r="1347" spans="1:2" ht="15" customHeight="1">
      <c r="A1347" s="169" t="s">
        <v>1181</v>
      </c>
      <c r="B1347" s="170" t="s">
        <v>142</v>
      </c>
    </row>
    <row r="1348" spans="1:2" ht="15" customHeight="1">
      <c r="A1348" s="169" t="s">
        <v>1182</v>
      </c>
      <c r="B1348" s="170" t="s">
        <v>142</v>
      </c>
    </row>
    <row r="1349" spans="1:2" ht="15" customHeight="1">
      <c r="A1349" s="169" t="s">
        <v>1183</v>
      </c>
      <c r="B1349" s="170" t="s">
        <v>142</v>
      </c>
    </row>
    <row r="1350" spans="1:2" ht="15" customHeight="1">
      <c r="A1350" s="169" t="s">
        <v>1184</v>
      </c>
      <c r="B1350" s="170" t="s">
        <v>142</v>
      </c>
    </row>
    <row r="1351" spans="1:2" ht="15" customHeight="1">
      <c r="A1351" s="169" t="s">
        <v>1185</v>
      </c>
      <c r="B1351" s="170">
        <f>SUM(B1352:B1356)</f>
        <v>476</v>
      </c>
    </row>
    <row r="1352" spans="1:2" ht="15" customHeight="1">
      <c r="A1352" s="169" t="s">
        <v>1186</v>
      </c>
      <c r="B1352" s="170" t="s">
        <v>142</v>
      </c>
    </row>
    <row r="1353" spans="1:2" ht="15" customHeight="1">
      <c r="A1353" s="169" t="s">
        <v>1187</v>
      </c>
      <c r="B1353" s="170" t="s">
        <v>142</v>
      </c>
    </row>
    <row r="1354" spans="1:2" ht="15" customHeight="1">
      <c r="A1354" s="169" t="s">
        <v>1188</v>
      </c>
      <c r="B1354" s="170" t="s">
        <v>142</v>
      </c>
    </row>
    <row r="1355" spans="1:2" ht="15" customHeight="1">
      <c r="A1355" s="169" t="s">
        <v>1189</v>
      </c>
      <c r="B1355" s="170" t="s">
        <v>142</v>
      </c>
    </row>
    <row r="1356" spans="1:2" ht="15" customHeight="1">
      <c r="A1356" s="169" t="s">
        <v>1190</v>
      </c>
      <c r="B1356" s="170">
        <v>476</v>
      </c>
    </row>
    <row r="1357" spans="1:2" ht="15" customHeight="1">
      <c r="A1357" s="169" t="s">
        <v>1191</v>
      </c>
      <c r="B1357" s="170">
        <f>SUM(B1358:B1368)</f>
        <v>273</v>
      </c>
    </row>
    <row r="1358" spans="1:2" ht="15" customHeight="1">
      <c r="A1358" s="169" t="s">
        <v>1192</v>
      </c>
      <c r="B1358" s="170" t="s">
        <v>142</v>
      </c>
    </row>
    <row r="1359" spans="1:2" ht="15" customHeight="1">
      <c r="A1359" s="169" t="s">
        <v>1193</v>
      </c>
      <c r="B1359" s="170" t="s">
        <v>142</v>
      </c>
    </row>
    <row r="1360" spans="1:2" ht="15" customHeight="1">
      <c r="A1360" s="169" t="s">
        <v>1194</v>
      </c>
      <c r="B1360" s="170">
        <v>273</v>
      </c>
    </row>
    <row r="1361" spans="1:2" ht="15" customHeight="1">
      <c r="A1361" s="169" t="s">
        <v>1195</v>
      </c>
      <c r="B1361" s="170" t="s">
        <v>142</v>
      </c>
    </row>
    <row r="1362" spans="1:2" ht="15" customHeight="1">
      <c r="A1362" s="169" t="s">
        <v>1196</v>
      </c>
      <c r="B1362" s="170" t="s">
        <v>142</v>
      </c>
    </row>
    <row r="1363" spans="1:2" ht="15" customHeight="1">
      <c r="A1363" s="169" t="s">
        <v>1197</v>
      </c>
      <c r="B1363" s="170" t="s">
        <v>142</v>
      </c>
    </row>
    <row r="1364" spans="1:2" ht="15" customHeight="1">
      <c r="A1364" s="169" t="s">
        <v>1198</v>
      </c>
      <c r="B1364" s="170" t="s">
        <v>142</v>
      </c>
    </row>
    <row r="1365" spans="1:2" ht="15" customHeight="1">
      <c r="A1365" s="169" t="s">
        <v>1199</v>
      </c>
      <c r="B1365" s="170" t="s">
        <v>142</v>
      </c>
    </row>
    <row r="1366" spans="1:2" ht="15" customHeight="1">
      <c r="A1366" s="169" t="s">
        <v>1200</v>
      </c>
      <c r="B1366" s="170" t="s">
        <v>142</v>
      </c>
    </row>
    <row r="1367" spans="1:2" ht="15" customHeight="1">
      <c r="A1367" s="169" t="s">
        <v>1201</v>
      </c>
      <c r="B1367" s="170" t="s">
        <v>142</v>
      </c>
    </row>
    <row r="1368" spans="1:2" ht="15" customHeight="1">
      <c r="A1368" s="169" t="s">
        <v>1202</v>
      </c>
      <c r="B1368" s="170" t="s">
        <v>142</v>
      </c>
    </row>
    <row r="1369" spans="1:2" ht="15" customHeight="1">
      <c r="A1369" s="169" t="s">
        <v>130</v>
      </c>
      <c r="B1369" s="170">
        <v>12000</v>
      </c>
    </row>
    <row r="1370" spans="1:2" ht="15" customHeight="1">
      <c r="A1370" s="169" t="s">
        <v>1203</v>
      </c>
      <c r="B1370" s="170">
        <v>5943</v>
      </c>
    </row>
    <row r="1371" spans="1:2" ht="15" customHeight="1">
      <c r="A1371" s="169" t="s">
        <v>1204</v>
      </c>
      <c r="B1371" s="170">
        <v>5943</v>
      </c>
    </row>
    <row r="1372" spans="1:2" ht="15" customHeight="1">
      <c r="A1372" s="169" t="s">
        <v>1205</v>
      </c>
      <c r="B1372" s="170">
        <v>5943</v>
      </c>
    </row>
    <row r="1373" spans="1:2" ht="15" customHeight="1">
      <c r="A1373" s="169" t="s">
        <v>1206</v>
      </c>
      <c r="B1373" s="170">
        <f>SUM(B1374,B1375,B1376)</f>
        <v>1838</v>
      </c>
    </row>
    <row r="1374" spans="1:2" ht="15" customHeight="1">
      <c r="A1374" s="169" t="s">
        <v>1207</v>
      </c>
      <c r="B1374" s="170" t="s">
        <v>142</v>
      </c>
    </row>
    <row r="1375" spans="1:2" ht="15" customHeight="1">
      <c r="A1375" s="169" t="s">
        <v>1208</v>
      </c>
      <c r="B1375" s="170"/>
    </row>
    <row r="1376" spans="1:2" ht="15" customHeight="1">
      <c r="A1376" s="169" t="s">
        <v>1209</v>
      </c>
      <c r="B1376" s="170">
        <f>SUM(B1377:B1380)</f>
        <v>1838</v>
      </c>
    </row>
    <row r="1377" spans="1:2" ht="15" customHeight="1">
      <c r="A1377" s="169" t="s">
        <v>1210</v>
      </c>
      <c r="B1377" s="170">
        <v>1838</v>
      </c>
    </row>
    <row r="1378" spans="1:2" ht="15" customHeight="1">
      <c r="A1378" s="169" t="s">
        <v>1211</v>
      </c>
      <c r="B1378" s="170" t="s">
        <v>142</v>
      </c>
    </row>
    <row r="1379" spans="1:2" ht="15" customHeight="1">
      <c r="A1379" s="169" t="s">
        <v>1212</v>
      </c>
      <c r="B1379" s="170" t="s">
        <v>142</v>
      </c>
    </row>
    <row r="1380" spans="1:2" ht="15" customHeight="1">
      <c r="A1380" s="169" t="s">
        <v>1213</v>
      </c>
      <c r="B1380" s="170" t="s">
        <v>142</v>
      </c>
    </row>
    <row r="1381" spans="1:2" ht="15" customHeight="1">
      <c r="A1381" s="169" t="s">
        <v>1214</v>
      </c>
      <c r="B1381" s="169"/>
    </row>
    <row r="1382" spans="1:2" ht="15" customHeight="1">
      <c r="A1382" s="169" t="s">
        <v>1215</v>
      </c>
      <c r="B1382" s="169"/>
    </row>
    <row r="1383" spans="1:2" ht="15" customHeight="1">
      <c r="A1383" s="169" t="s">
        <v>1216</v>
      </c>
      <c r="B1383" s="169"/>
    </row>
    <row r="1384" spans="1:2" ht="15" customHeight="1">
      <c r="A1384" s="169" t="s">
        <v>1217</v>
      </c>
      <c r="B1384" s="169"/>
    </row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</sheetData>
  <sheetProtection/>
  <mergeCells count="1">
    <mergeCell ref="A2:B2"/>
  </mergeCells>
  <printOptions horizontalCentered="1"/>
  <pageMargins left="0.59" right="0.59" top="0.35" bottom="0.31" header="0.2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8" sqref="D8"/>
    </sheetView>
  </sheetViews>
  <sheetFormatPr defaultColWidth="6.75390625" defaultRowHeight="14.25"/>
  <cols>
    <col min="1" max="1" width="18.625" style="86" customWidth="1"/>
    <col min="2" max="2" width="8.75390625" style="86" customWidth="1"/>
    <col min="3" max="3" width="17.625" style="86" customWidth="1"/>
    <col min="4" max="4" width="14.875" style="86" customWidth="1"/>
    <col min="5" max="5" width="16.75390625" style="86" customWidth="1"/>
    <col min="6" max="16384" width="6.75390625" style="86" customWidth="1"/>
  </cols>
  <sheetData>
    <row r="1" s="149" customFormat="1" ht="18" customHeight="1">
      <c r="A1" s="120" t="s">
        <v>1218</v>
      </c>
    </row>
    <row r="2" spans="1:5" ht="32.25" customHeight="1">
      <c r="A2" s="150" t="s">
        <v>1219</v>
      </c>
      <c r="B2" s="150"/>
      <c r="C2" s="150"/>
      <c r="D2" s="150"/>
      <c r="E2" s="150"/>
    </row>
    <row r="3" spans="1:5" ht="17.25" customHeight="1">
      <c r="A3" s="151"/>
      <c r="B3" s="152"/>
      <c r="C3" s="152"/>
      <c r="D3" s="153"/>
      <c r="E3" s="154" t="s">
        <v>29</v>
      </c>
    </row>
    <row r="4" spans="1:5" ht="20.25" customHeight="1">
      <c r="A4" s="90" t="s">
        <v>1220</v>
      </c>
      <c r="B4" s="155" t="s">
        <v>1221</v>
      </c>
      <c r="C4" s="156"/>
      <c r="D4" s="156"/>
      <c r="E4" s="156"/>
    </row>
    <row r="5" spans="1:5" s="85" customFormat="1" ht="24.75" customHeight="1">
      <c r="A5" s="90"/>
      <c r="B5" s="157" t="s">
        <v>1222</v>
      </c>
      <c r="C5" s="157" t="s">
        <v>1223</v>
      </c>
      <c r="D5" s="157" t="s">
        <v>1224</v>
      </c>
      <c r="E5" s="157" t="s">
        <v>1225</v>
      </c>
    </row>
    <row r="6" spans="1:5" s="85" customFormat="1" ht="19.5" customHeight="1">
      <c r="A6" s="91" t="s">
        <v>1226</v>
      </c>
      <c r="B6" s="158"/>
      <c r="C6" s="159">
        <v>2029</v>
      </c>
      <c r="D6" s="159">
        <v>27086.5</v>
      </c>
      <c r="E6" s="159">
        <v>29115.5</v>
      </c>
    </row>
    <row r="7" spans="1:5" s="85" customFormat="1" ht="19.5" customHeight="1">
      <c r="A7" s="91" t="s">
        <v>1227</v>
      </c>
      <c r="B7" s="158"/>
      <c r="C7" s="159">
        <v>2280</v>
      </c>
      <c r="D7" s="159">
        <v>16839.2</v>
      </c>
      <c r="E7" s="159">
        <v>19119.2</v>
      </c>
    </row>
    <row r="8" spans="1:5" s="85" customFormat="1" ht="19.5" customHeight="1">
      <c r="A8" s="91" t="s">
        <v>1228</v>
      </c>
      <c r="B8" s="158"/>
      <c r="C8" s="159">
        <v>181</v>
      </c>
      <c r="D8" s="159">
        <v>13232.099999999999</v>
      </c>
      <c r="E8" s="159">
        <v>13413.099999999999</v>
      </c>
    </row>
    <row r="9" spans="1:5" s="85" customFormat="1" ht="19.5" customHeight="1">
      <c r="A9" s="91" t="s">
        <v>1229</v>
      </c>
      <c r="B9" s="158"/>
      <c r="C9" s="92">
        <v>3852.8</v>
      </c>
      <c r="D9" s="159">
        <v>4876.2</v>
      </c>
      <c r="E9" s="159">
        <v>8729</v>
      </c>
    </row>
    <row r="10" spans="1:5" s="85" customFormat="1" ht="19.5" customHeight="1">
      <c r="A10" s="160" t="s">
        <v>1230</v>
      </c>
      <c r="B10" s="158"/>
      <c r="C10" s="159">
        <v>2040</v>
      </c>
      <c r="D10" s="159">
        <v>2640.3999999999996</v>
      </c>
      <c r="E10" s="159">
        <v>4680.4</v>
      </c>
    </row>
    <row r="11" spans="1:5" s="85" customFormat="1" ht="19.5" customHeight="1">
      <c r="A11" s="91" t="s">
        <v>1231</v>
      </c>
      <c r="B11" s="158"/>
      <c r="C11" s="159">
        <v>1489</v>
      </c>
      <c r="D11" s="159">
        <v>3157.7</v>
      </c>
      <c r="E11" s="159">
        <v>4646.7</v>
      </c>
    </row>
    <row r="12" spans="1:5" s="85" customFormat="1" ht="19.5" customHeight="1">
      <c r="A12" s="91" t="s">
        <v>1232</v>
      </c>
      <c r="B12" s="158"/>
      <c r="C12" s="159">
        <v>2062</v>
      </c>
      <c r="D12" s="159">
        <v>2774.8</v>
      </c>
      <c r="E12" s="159">
        <v>4836.799999999999</v>
      </c>
    </row>
    <row r="13" spans="1:5" s="85" customFormat="1" ht="19.5" customHeight="1">
      <c r="A13" s="91" t="s">
        <v>1233</v>
      </c>
      <c r="B13" s="158"/>
      <c r="C13" s="159">
        <v>1419</v>
      </c>
      <c r="D13" s="159">
        <v>1771.6999999999998</v>
      </c>
      <c r="E13" s="159">
        <v>3190.7</v>
      </c>
    </row>
    <row r="14" spans="1:5" s="85" customFormat="1" ht="19.5" customHeight="1">
      <c r="A14" s="91" t="s">
        <v>1234</v>
      </c>
      <c r="B14" s="158"/>
      <c r="C14" s="159">
        <v>1818</v>
      </c>
      <c r="D14" s="159">
        <v>4355.4</v>
      </c>
      <c r="E14" s="159">
        <v>6173.4</v>
      </c>
    </row>
    <row r="15" spans="1:5" s="85" customFormat="1" ht="19.5" customHeight="1">
      <c r="A15" s="91" t="s">
        <v>1235</v>
      </c>
      <c r="B15" s="158"/>
      <c r="C15" s="159">
        <v>1316</v>
      </c>
      <c r="D15" s="159">
        <v>2704.1</v>
      </c>
      <c r="E15" s="159">
        <v>4020.1</v>
      </c>
    </row>
    <row r="16" spans="1:5" s="85" customFormat="1" ht="19.5" customHeight="1">
      <c r="A16" s="91" t="s">
        <v>1236</v>
      </c>
      <c r="B16" s="158"/>
      <c r="C16" s="159">
        <v>1644</v>
      </c>
      <c r="D16" s="159">
        <v>10123.4</v>
      </c>
      <c r="E16" s="159">
        <v>11767.4</v>
      </c>
    </row>
    <row r="17" spans="1:5" s="85" customFormat="1" ht="19.5" customHeight="1">
      <c r="A17" s="91" t="s">
        <v>1237</v>
      </c>
      <c r="B17" s="158"/>
      <c r="C17" s="159">
        <v>841</v>
      </c>
      <c r="D17" s="159">
        <v>4698.4</v>
      </c>
      <c r="E17" s="159">
        <v>5539.4</v>
      </c>
    </row>
    <row r="18" spans="1:5" s="85" customFormat="1" ht="19.5" customHeight="1">
      <c r="A18" s="91" t="s">
        <v>1238</v>
      </c>
      <c r="B18" s="158"/>
      <c r="C18" s="159">
        <v>1138</v>
      </c>
      <c r="D18" s="159">
        <v>1290.1</v>
      </c>
      <c r="E18" s="159">
        <v>2428.1</v>
      </c>
    </row>
    <row r="19" spans="1:5" ht="24.75" customHeight="1">
      <c r="A19" s="90" t="s">
        <v>1239</v>
      </c>
      <c r="B19" s="161"/>
      <c r="C19" s="159">
        <f>SUM(C6:C18)</f>
        <v>22109.8</v>
      </c>
      <c r="D19" s="159">
        <f>SUM(D6:D18)</f>
        <v>95549.99999999999</v>
      </c>
      <c r="E19" s="162">
        <f>SUM(B19:D19)</f>
        <v>117659.79999999999</v>
      </c>
    </row>
  </sheetData>
  <sheetProtection/>
  <mergeCells count="3">
    <mergeCell ref="A2:E2"/>
    <mergeCell ref="B4:E4"/>
    <mergeCell ref="A4:A5"/>
  </mergeCells>
  <printOptions horizontalCentered="1"/>
  <pageMargins left="0.747916666666667" right="0.747916666666667" top="0.786805555555556" bottom="0.984027777777778" header="0.510416666666667" footer="0.51041666666666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48"/>
  <sheetViews>
    <sheetView workbookViewId="0" topLeftCell="A4">
      <selection activeCell="F7" sqref="F7"/>
    </sheetView>
  </sheetViews>
  <sheetFormatPr defaultColWidth="7.00390625" defaultRowHeight="14.25"/>
  <cols>
    <col min="1" max="1" width="42.625" style="139" customWidth="1"/>
    <col min="2" max="2" width="36.625" style="139" customWidth="1"/>
    <col min="3" max="3" width="9.50390625" style="139" bestFit="1" customWidth="1"/>
    <col min="4" max="254" width="7.00390625" style="139" customWidth="1"/>
    <col min="255" max="16384" width="7.00390625" style="140" customWidth="1"/>
  </cols>
  <sheetData>
    <row r="1" spans="1:255" ht="18.75" customHeight="1">
      <c r="A1" s="120" t="s">
        <v>1240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" ht="37.5" customHeight="1">
      <c r="A2" s="141" t="s">
        <v>1241</v>
      </c>
      <c r="B2" s="141"/>
    </row>
    <row r="3" spans="1:2" ht="17.25" customHeight="1">
      <c r="A3" s="142"/>
      <c r="B3" s="143" t="s">
        <v>29</v>
      </c>
    </row>
    <row r="4" spans="1:2" ht="30.75" customHeight="1">
      <c r="A4" s="144" t="s">
        <v>1242</v>
      </c>
      <c r="B4" s="144" t="s">
        <v>136</v>
      </c>
    </row>
    <row r="5" spans="1:2" ht="24.75" customHeight="1">
      <c r="A5" s="145" t="s">
        <v>1243</v>
      </c>
      <c r="B5" s="146">
        <v>95550</v>
      </c>
    </row>
    <row r="6" spans="1:2" ht="24.75" customHeight="1">
      <c r="A6" s="147" t="s">
        <v>112</v>
      </c>
      <c r="B6" s="148">
        <v>3131.1</v>
      </c>
    </row>
    <row r="7" spans="1:2" ht="24.75" customHeight="1">
      <c r="A7" s="147" t="s">
        <v>114</v>
      </c>
      <c r="B7" s="148">
        <v>430.5</v>
      </c>
    </row>
    <row r="8" spans="1:2" ht="24.75" customHeight="1">
      <c r="A8" s="147" t="s">
        <v>115</v>
      </c>
      <c r="B8" s="148">
        <v>3991.3999999999996</v>
      </c>
    </row>
    <row r="9" spans="1:2" ht="24.75" customHeight="1">
      <c r="A9" s="147" t="s">
        <v>1244</v>
      </c>
      <c r="B9" s="148">
        <v>1088.5</v>
      </c>
    </row>
    <row r="10" spans="1:2" ht="24.75" customHeight="1">
      <c r="A10" s="147" t="s">
        <v>1245</v>
      </c>
      <c r="B10" s="148">
        <v>857.5</v>
      </c>
    </row>
    <row r="11" spans="1:2" ht="24.75" customHeight="1">
      <c r="A11" s="147" t="s">
        <v>116</v>
      </c>
      <c r="B11" s="148">
        <v>2111.2</v>
      </c>
    </row>
    <row r="12" spans="1:2" ht="24.75" customHeight="1">
      <c r="A12" s="147" t="s">
        <v>117</v>
      </c>
      <c r="B12" s="148">
        <v>1739.5</v>
      </c>
    </row>
    <row r="13" spans="1:2" ht="24.75" customHeight="1">
      <c r="A13" s="147" t="s">
        <v>1246</v>
      </c>
      <c r="B13" s="148"/>
    </row>
    <row r="14" spans="1:2" ht="24.75" customHeight="1">
      <c r="A14" s="147" t="s">
        <v>118</v>
      </c>
      <c r="B14" s="148">
        <v>10133.199999999999</v>
      </c>
    </row>
    <row r="15" spans="1:2" ht="24.75" customHeight="1">
      <c r="A15" s="147" t="s">
        <v>1247</v>
      </c>
      <c r="B15" s="148">
        <v>3213.7</v>
      </c>
    </row>
    <row r="16" spans="1:2" ht="24.75" customHeight="1">
      <c r="A16" s="147" t="s">
        <v>1248</v>
      </c>
      <c r="B16" s="148">
        <v>262.5</v>
      </c>
    </row>
    <row r="17" spans="1:2" ht="24.75" customHeight="1">
      <c r="A17" s="147" t="s">
        <v>1249</v>
      </c>
      <c r="B17" s="148">
        <v>21</v>
      </c>
    </row>
    <row r="18" spans="1:2" ht="24.75" customHeight="1">
      <c r="A18" s="147" t="s">
        <v>1250</v>
      </c>
      <c r="B18" s="148">
        <v>35</v>
      </c>
    </row>
    <row r="19" spans="1:2" ht="24.75" customHeight="1">
      <c r="A19" s="147" t="s">
        <v>119</v>
      </c>
      <c r="B19" s="148">
        <v>6994.4</v>
      </c>
    </row>
    <row r="20" spans="1:2" ht="24.75" customHeight="1">
      <c r="A20" s="147" t="s">
        <v>1251</v>
      </c>
      <c r="B20" s="148">
        <v>2689.3999999999996</v>
      </c>
    </row>
    <row r="21" spans="1:2" ht="24.75" customHeight="1">
      <c r="A21" s="147" t="s">
        <v>1252</v>
      </c>
      <c r="B21" s="148">
        <v>314.29999999999995</v>
      </c>
    </row>
    <row r="22" spans="1:2" ht="24.75" customHeight="1">
      <c r="A22" s="147" t="s">
        <v>1253</v>
      </c>
      <c r="B22" s="148">
        <v>361.2</v>
      </c>
    </row>
    <row r="23" spans="1:2" ht="24.75" customHeight="1">
      <c r="A23" s="147" t="s">
        <v>1254</v>
      </c>
      <c r="B23" s="148">
        <v>27.299999999999997</v>
      </c>
    </row>
    <row r="24" spans="1:2" ht="24.75" customHeight="1">
      <c r="A24" s="147" t="s">
        <v>120</v>
      </c>
      <c r="B24" s="148">
        <v>5116.299999999999</v>
      </c>
    </row>
    <row r="25" spans="1:2" ht="24.75" customHeight="1">
      <c r="A25" s="147" t="s">
        <v>1255</v>
      </c>
      <c r="B25" s="148">
        <v>52.5</v>
      </c>
    </row>
    <row r="26" spans="1:2" ht="24.75" customHeight="1">
      <c r="A26" s="147" t="s">
        <v>121</v>
      </c>
      <c r="B26" s="148">
        <v>10095.4</v>
      </c>
    </row>
    <row r="27" spans="1:2" ht="24.75" customHeight="1">
      <c r="A27" s="147" t="s">
        <v>122</v>
      </c>
      <c r="B27" s="148">
        <v>13192.2</v>
      </c>
    </row>
    <row r="28" spans="1:2" ht="24.75" customHeight="1">
      <c r="A28" s="147" t="s">
        <v>1256</v>
      </c>
      <c r="B28" s="148">
        <v>513.1</v>
      </c>
    </row>
    <row r="29" spans="1:2" ht="24.75" customHeight="1">
      <c r="A29" s="147" t="s">
        <v>1257</v>
      </c>
      <c r="B29" s="148">
        <v>642.5999999999999</v>
      </c>
    </row>
    <row r="30" spans="1:2" ht="24.75" customHeight="1">
      <c r="A30" s="147" t="s">
        <v>1258</v>
      </c>
      <c r="B30" s="148">
        <v>140</v>
      </c>
    </row>
    <row r="31" spans="1:2" ht="24.75" customHeight="1">
      <c r="A31" s="147" t="s">
        <v>1259</v>
      </c>
      <c r="B31" s="148">
        <v>933.8</v>
      </c>
    </row>
    <row r="32" spans="1:2" ht="24.75" customHeight="1">
      <c r="A32" s="147" t="s">
        <v>1260</v>
      </c>
      <c r="B32" s="148">
        <v>28</v>
      </c>
    </row>
    <row r="33" spans="1:2" ht="24.75" customHeight="1">
      <c r="A33" s="147" t="s">
        <v>1261</v>
      </c>
      <c r="B33" s="148">
        <v>0</v>
      </c>
    </row>
    <row r="34" spans="1:2" ht="24.75" customHeight="1">
      <c r="A34" s="147" t="s">
        <v>1262</v>
      </c>
      <c r="B34" s="148">
        <v>0</v>
      </c>
    </row>
    <row r="35" spans="1:2" ht="24.75" customHeight="1">
      <c r="A35" s="147" t="s">
        <v>1263</v>
      </c>
      <c r="B35" s="148">
        <v>367.5</v>
      </c>
    </row>
    <row r="36" spans="1:2" ht="24.75" customHeight="1">
      <c r="A36" s="147" t="s">
        <v>1264</v>
      </c>
      <c r="B36" s="148">
        <v>7.699999999999999</v>
      </c>
    </row>
    <row r="37" spans="1:2" ht="24.75" customHeight="1">
      <c r="A37" s="147" t="s">
        <v>123</v>
      </c>
      <c r="B37" s="148">
        <v>17249.399999999998</v>
      </c>
    </row>
    <row r="38" spans="1:2" ht="24.75" customHeight="1">
      <c r="A38" s="147" t="s">
        <v>1265</v>
      </c>
      <c r="B38" s="148">
        <v>2982.7</v>
      </c>
    </row>
    <row r="39" spans="1:2" ht="24.75" customHeight="1">
      <c r="A39" s="147" t="s">
        <v>1266</v>
      </c>
      <c r="B39" s="148">
        <v>2886.8</v>
      </c>
    </row>
    <row r="40" spans="1:2" ht="24.75" customHeight="1">
      <c r="A40" s="147" t="s">
        <v>1267</v>
      </c>
      <c r="B40" s="148">
        <v>172.89999999999998</v>
      </c>
    </row>
    <row r="41" spans="1:2" ht="24.75" customHeight="1">
      <c r="A41" s="147" t="s">
        <v>1268</v>
      </c>
      <c r="B41" s="148">
        <v>1749.3</v>
      </c>
    </row>
    <row r="42" spans="1:2" ht="24.75" customHeight="1">
      <c r="A42" s="147" t="s">
        <v>1269</v>
      </c>
      <c r="B42" s="148">
        <v>546.6999999999999</v>
      </c>
    </row>
    <row r="43" spans="1:2" ht="24.75" customHeight="1">
      <c r="A43" s="147" t="s">
        <v>127</v>
      </c>
      <c r="B43" s="148">
        <v>777</v>
      </c>
    </row>
    <row r="44" spans="1:2" ht="24.75" customHeight="1">
      <c r="A44" s="147" t="s">
        <v>128</v>
      </c>
      <c r="B44" s="148">
        <v>14518.7</v>
      </c>
    </row>
    <row r="45" spans="1:2" ht="24.75" customHeight="1">
      <c r="A45" s="147" t="s">
        <v>1270</v>
      </c>
      <c r="B45" s="148">
        <v>315.7</v>
      </c>
    </row>
    <row r="46" spans="1:2" ht="24.75" customHeight="1">
      <c r="A46" s="147" t="s">
        <v>1271</v>
      </c>
      <c r="B46" s="148">
        <v>11729.2</v>
      </c>
    </row>
    <row r="47" spans="1:2" ht="24.75" customHeight="1">
      <c r="A47" s="147" t="s">
        <v>129</v>
      </c>
      <c r="B47" s="148">
        <v>851.9</v>
      </c>
    </row>
    <row r="48" spans="1:2" ht="24.75" customHeight="1">
      <c r="A48" s="147" t="s">
        <v>132</v>
      </c>
      <c r="B48" s="148">
        <v>581.6999999999999</v>
      </c>
    </row>
    <row r="49" ht="24.75" customHeight="1"/>
  </sheetData>
  <sheetProtection/>
  <mergeCells count="1">
    <mergeCell ref="A2:B2"/>
  </mergeCells>
  <printOptions horizontalCentered="1"/>
  <pageMargins left="0.2" right="0.2" top="0.39" bottom="0.39" header="0.5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showGridLines="0" showZeros="0" workbookViewId="0" topLeftCell="A1">
      <selection activeCell="H13" sqref="H13"/>
    </sheetView>
  </sheetViews>
  <sheetFormatPr defaultColWidth="7.00390625" defaultRowHeight="14.25"/>
  <cols>
    <col min="1" max="16384" width="7.00390625" style="128" customWidth="1"/>
  </cols>
  <sheetData>
    <row r="1" ht="13.5">
      <c r="A1" s="120" t="s">
        <v>1272</v>
      </c>
    </row>
    <row r="2" spans="1:47" s="128" customFormat="1" ht="51" customHeight="1">
      <c r="A2" s="129" t="s">
        <v>1273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="128" customFormat="1" ht="12" customHeight="1">
      <c r="AU3" s="128" t="s">
        <v>1274</v>
      </c>
    </row>
    <row r="4" spans="1:47" s="128" customFormat="1" ht="21.75" customHeight="1">
      <c r="A4" s="130" t="s">
        <v>1275</v>
      </c>
      <c r="B4" s="130" t="s">
        <v>1276</v>
      </c>
      <c r="C4" s="131" t="s">
        <v>1277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7"/>
      <c r="O4" s="131" t="s">
        <v>1278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7"/>
      <c r="AQ4" s="131" t="s">
        <v>1279</v>
      </c>
      <c r="AR4" s="132"/>
      <c r="AS4" s="132"/>
      <c r="AT4" s="132"/>
      <c r="AU4" s="137"/>
    </row>
    <row r="5" spans="1:47" s="128" customFormat="1" ht="51.75" customHeight="1">
      <c r="A5" s="130"/>
      <c r="B5" s="130"/>
      <c r="C5" s="130" t="s">
        <v>1280</v>
      </c>
      <c r="D5" s="133" t="s">
        <v>1281</v>
      </c>
      <c r="E5" s="133" t="s">
        <v>1282</v>
      </c>
      <c r="F5" s="133" t="s">
        <v>1283</v>
      </c>
      <c r="G5" s="133" t="s">
        <v>1284</v>
      </c>
      <c r="H5" s="133" t="s">
        <v>1285</v>
      </c>
      <c r="I5" s="133" t="s">
        <v>1286</v>
      </c>
      <c r="J5" s="133" t="s">
        <v>1287</v>
      </c>
      <c r="K5" s="133" t="s">
        <v>1288</v>
      </c>
      <c r="L5" s="133" t="s">
        <v>1289</v>
      </c>
      <c r="M5" s="133" t="s">
        <v>1290</v>
      </c>
      <c r="N5" s="133" t="s">
        <v>1291</v>
      </c>
      <c r="O5" s="133" t="s">
        <v>1280</v>
      </c>
      <c r="P5" s="133" t="s">
        <v>1292</v>
      </c>
      <c r="Q5" s="133" t="s">
        <v>1293</v>
      </c>
      <c r="R5" s="133" t="s">
        <v>1294</v>
      </c>
      <c r="S5" s="133" t="s">
        <v>1295</v>
      </c>
      <c r="T5" s="133" t="s">
        <v>1296</v>
      </c>
      <c r="U5" s="133" t="s">
        <v>1297</v>
      </c>
      <c r="V5" s="133" t="s">
        <v>1298</v>
      </c>
      <c r="W5" s="133" t="s">
        <v>1299</v>
      </c>
      <c r="X5" s="133" t="s">
        <v>1300</v>
      </c>
      <c r="Y5" s="133" t="s">
        <v>1301</v>
      </c>
      <c r="Z5" s="133" t="s">
        <v>1302</v>
      </c>
      <c r="AA5" s="133" t="s">
        <v>1303</v>
      </c>
      <c r="AB5" s="133" t="s">
        <v>1304</v>
      </c>
      <c r="AC5" s="133" t="s">
        <v>1305</v>
      </c>
      <c r="AD5" s="133" t="s">
        <v>1306</v>
      </c>
      <c r="AE5" s="133" t="s">
        <v>1307</v>
      </c>
      <c r="AF5" s="133" t="s">
        <v>1308</v>
      </c>
      <c r="AG5" s="133" t="s">
        <v>1309</v>
      </c>
      <c r="AH5" s="133" t="s">
        <v>1310</v>
      </c>
      <c r="AI5" s="133" t="s">
        <v>1311</v>
      </c>
      <c r="AJ5" s="133" t="s">
        <v>1312</v>
      </c>
      <c r="AK5" s="133" t="s">
        <v>1313</v>
      </c>
      <c r="AL5" s="133" t="s">
        <v>1314</v>
      </c>
      <c r="AM5" s="133" t="s">
        <v>1315</v>
      </c>
      <c r="AN5" s="133" t="s">
        <v>1316</v>
      </c>
      <c r="AO5" s="133" t="s">
        <v>1317</v>
      </c>
      <c r="AP5" s="133" t="s">
        <v>1318</v>
      </c>
      <c r="AQ5" s="133" t="s">
        <v>1280</v>
      </c>
      <c r="AR5" s="133" t="s">
        <v>1319</v>
      </c>
      <c r="AS5" s="133" t="s">
        <v>1320</v>
      </c>
      <c r="AT5" s="133" t="s">
        <v>1321</v>
      </c>
      <c r="AU5" s="133" t="s">
        <v>1322</v>
      </c>
    </row>
    <row r="6" spans="1:47" s="128" customFormat="1" ht="15.75" customHeight="1">
      <c r="A6" s="134"/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  <c r="AC6" s="130">
        <v>28</v>
      </c>
      <c r="AD6" s="130">
        <v>29</v>
      </c>
      <c r="AE6" s="130">
        <v>30</v>
      </c>
      <c r="AF6" s="130">
        <v>31</v>
      </c>
      <c r="AG6" s="130">
        <v>32</v>
      </c>
      <c r="AH6" s="130">
        <v>33</v>
      </c>
      <c r="AI6" s="130">
        <v>34</v>
      </c>
      <c r="AJ6" s="130">
        <v>35</v>
      </c>
      <c r="AK6" s="130">
        <v>36</v>
      </c>
      <c r="AL6" s="130">
        <v>37</v>
      </c>
      <c r="AM6" s="130">
        <v>38</v>
      </c>
      <c r="AN6" s="130">
        <v>39</v>
      </c>
      <c r="AO6" s="130">
        <v>40</v>
      </c>
      <c r="AP6" s="130">
        <v>41</v>
      </c>
      <c r="AQ6" s="130">
        <v>42</v>
      </c>
      <c r="AR6" s="130">
        <v>43</v>
      </c>
      <c r="AS6" s="130">
        <v>44</v>
      </c>
      <c r="AT6" s="130">
        <v>45</v>
      </c>
      <c r="AU6" s="130">
        <v>46</v>
      </c>
    </row>
    <row r="7" spans="1:48" s="128" customFormat="1" ht="31.5" customHeight="1">
      <c r="A7" s="135" t="s">
        <v>112</v>
      </c>
      <c r="B7" s="136">
        <v>23484.37</v>
      </c>
      <c r="C7" s="136">
        <v>16223.93</v>
      </c>
      <c r="D7" s="136">
        <v>9228.24</v>
      </c>
      <c r="E7" s="136">
        <v>5645.09</v>
      </c>
      <c r="F7" s="136">
        <v>689.48</v>
      </c>
      <c r="G7" s="136">
        <v>629.92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31.2</v>
      </c>
      <c r="O7" s="136">
        <v>7168.08</v>
      </c>
      <c r="P7" s="136">
        <v>1068.3</v>
      </c>
      <c r="Q7" s="136">
        <v>390.42</v>
      </c>
      <c r="R7" s="136">
        <v>0</v>
      </c>
      <c r="S7" s="136">
        <v>7.76</v>
      </c>
      <c r="T7" s="136">
        <v>92.03</v>
      </c>
      <c r="U7" s="136">
        <v>312.42</v>
      </c>
      <c r="V7" s="136">
        <v>144.61</v>
      </c>
      <c r="W7" s="136">
        <v>0</v>
      </c>
      <c r="X7" s="136">
        <v>508.48</v>
      </c>
      <c r="Y7" s="136">
        <v>562.4</v>
      </c>
      <c r="Z7" s="136">
        <v>43.5</v>
      </c>
      <c r="AA7" s="136">
        <v>178.19</v>
      </c>
      <c r="AB7" s="136">
        <v>13.88</v>
      </c>
      <c r="AC7" s="136">
        <v>314.86</v>
      </c>
      <c r="AD7" s="136">
        <v>194.04</v>
      </c>
      <c r="AE7" s="136">
        <v>784.96</v>
      </c>
      <c r="AF7" s="136">
        <v>6.5</v>
      </c>
      <c r="AG7" s="136">
        <v>5</v>
      </c>
      <c r="AH7" s="136">
        <v>10</v>
      </c>
      <c r="AI7" s="136">
        <v>155.82</v>
      </c>
      <c r="AJ7" s="136">
        <v>38.67</v>
      </c>
      <c r="AK7" s="136">
        <v>184.94</v>
      </c>
      <c r="AL7" s="136">
        <v>337.14</v>
      </c>
      <c r="AM7" s="136">
        <v>835.91</v>
      </c>
      <c r="AN7" s="136">
        <v>268.78</v>
      </c>
      <c r="AO7" s="136">
        <v>11.3</v>
      </c>
      <c r="AP7" s="136">
        <v>698.17</v>
      </c>
      <c r="AQ7" s="136">
        <v>92.36</v>
      </c>
      <c r="AR7" s="136">
        <v>0</v>
      </c>
      <c r="AS7" s="136">
        <v>0</v>
      </c>
      <c r="AT7" s="136">
        <v>0</v>
      </c>
      <c r="AU7" s="136">
        <v>92.36</v>
      </c>
      <c r="AV7" s="138"/>
    </row>
    <row r="8" spans="1:47" s="128" customFormat="1" ht="31.5" customHeight="1">
      <c r="A8" s="135" t="s">
        <v>113</v>
      </c>
      <c r="B8" s="136">
        <v>344.42</v>
      </c>
      <c r="C8" s="136">
        <v>160.85</v>
      </c>
      <c r="D8" s="136">
        <v>0</v>
      </c>
      <c r="E8" s="136">
        <v>144.53</v>
      </c>
      <c r="F8" s="136">
        <v>16.32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181.61</v>
      </c>
      <c r="P8" s="136">
        <v>25</v>
      </c>
      <c r="Q8" s="136">
        <v>8</v>
      </c>
      <c r="R8" s="136">
        <v>0</v>
      </c>
      <c r="S8" s="136">
        <v>0</v>
      </c>
      <c r="T8" s="136">
        <v>7</v>
      </c>
      <c r="U8" s="136">
        <v>15</v>
      </c>
      <c r="V8" s="136">
        <v>2</v>
      </c>
      <c r="W8" s="136">
        <v>0</v>
      </c>
      <c r="X8" s="136">
        <v>25</v>
      </c>
      <c r="Y8" s="136">
        <v>15</v>
      </c>
      <c r="Z8" s="136">
        <v>0</v>
      </c>
      <c r="AA8" s="136">
        <v>15</v>
      </c>
      <c r="AB8" s="136">
        <v>0</v>
      </c>
      <c r="AC8" s="136">
        <v>2</v>
      </c>
      <c r="AD8" s="136">
        <v>2</v>
      </c>
      <c r="AE8" s="136">
        <v>15</v>
      </c>
      <c r="AF8" s="136">
        <v>0</v>
      </c>
      <c r="AG8" s="136">
        <v>0</v>
      </c>
      <c r="AH8" s="136">
        <v>0</v>
      </c>
      <c r="AI8" s="136">
        <v>15</v>
      </c>
      <c r="AJ8" s="136">
        <v>0</v>
      </c>
      <c r="AK8" s="136">
        <v>3.92</v>
      </c>
      <c r="AL8" s="136">
        <v>6.89</v>
      </c>
      <c r="AM8" s="136">
        <v>9</v>
      </c>
      <c r="AN8" s="136">
        <v>15</v>
      </c>
      <c r="AO8" s="136">
        <v>0</v>
      </c>
      <c r="AP8" s="136">
        <v>0.8</v>
      </c>
      <c r="AQ8" s="136">
        <v>1.96</v>
      </c>
      <c r="AR8" s="136">
        <v>0</v>
      </c>
      <c r="AS8" s="136">
        <v>0</v>
      </c>
      <c r="AT8" s="136">
        <v>0</v>
      </c>
      <c r="AU8" s="136">
        <v>1.96</v>
      </c>
    </row>
    <row r="9" spans="1:47" s="128" customFormat="1" ht="31.5" customHeight="1">
      <c r="A9" s="135" t="s">
        <v>114</v>
      </c>
      <c r="B9" s="136">
        <v>20128.65</v>
      </c>
      <c r="C9" s="136">
        <v>13997.6</v>
      </c>
      <c r="D9" s="136">
        <v>6453.84</v>
      </c>
      <c r="E9" s="136">
        <v>6945.3</v>
      </c>
      <c r="F9" s="136">
        <v>532.44</v>
      </c>
      <c r="G9" s="136">
        <v>39.68</v>
      </c>
      <c r="H9" s="136">
        <v>12.32</v>
      </c>
      <c r="I9" s="136">
        <v>0</v>
      </c>
      <c r="J9" s="136">
        <v>4.7</v>
      </c>
      <c r="K9" s="136">
        <v>1.67</v>
      </c>
      <c r="L9" s="136">
        <v>0.59</v>
      </c>
      <c r="M9" s="136">
        <v>7.06</v>
      </c>
      <c r="N9" s="136">
        <v>0</v>
      </c>
      <c r="O9" s="136">
        <v>6066.91</v>
      </c>
      <c r="P9" s="136">
        <v>706.53</v>
      </c>
      <c r="Q9" s="136">
        <v>183.4</v>
      </c>
      <c r="R9" s="136">
        <v>0</v>
      </c>
      <c r="S9" s="136">
        <v>15</v>
      </c>
      <c r="T9" s="136">
        <v>128.2</v>
      </c>
      <c r="U9" s="136">
        <v>640.5</v>
      </c>
      <c r="V9" s="136">
        <v>85.8</v>
      </c>
      <c r="W9" s="136">
        <v>0</v>
      </c>
      <c r="X9" s="136">
        <v>585</v>
      </c>
      <c r="Y9" s="136">
        <v>691.2</v>
      </c>
      <c r="Z9" s="136">
        <v>0</v>
      </c>
      <c r="AA9" s="136">
        <v>448.07</v>
      </c>
      <c r="AB9" s="136">
        <v>95</v>
      </c>
      <c r="AC9" s="136">
        <v>41.5</v>
      </c>
      <c r="AD9" s="136">
        <v>165.2</v>
      </c>
      <c r="AE9" s="136">
        <v>238.8</v>
      </c>
      <c r="AF9" s="136">
        <v>198</v>
      </c>
      <c r="AG9" s="136">
        <v>126</v>
      </c>
      <c r="AH9" s="136">
        <v>20</v>
      </c>
      <c r="AI9" s="136">
        <v>82</v>
      </c>
      <c r="AJ9" s="136">
        <v>115</v>
      </c>
      <c r="AK9" s="136">
        <v>128.97</v>
      </c>
      <c r="AL9" s="136">
        <v>211.54</v>
      </c>
      <c r="AM9" s="136">
        <v>1058.2</v>
      </c>
      <c r="AN9" s="136">
        <v>35</v>
      </c>
      <c r="AO9" s="136">
        <v>0</v>
      </c>
      <c r="AP9" s="136">
        <v>68</v>
      </c>
      <c r="AQ9" s="136">
        <v>64.14</v>
      </c>
      <c r="AR9" s="136">
        <v>0</v>
      </c>
      <c r="AS9" s="136">
        <v>0</v>
      </c>
      <c r="AT9" s="136">
        <v>0</v>
      </c>
      <c r="AU9" s="136">
        <v>64.14</v>
      </c>
    </row>
    <row r="10" spans="1:47" s="128" customFormat="1" ht="31.5" customHeight="1">
      <c r="A10" s="135" t="s">
        <v>115</v>
      </c>
      <c r="B10" s="136">
        <v>37367.26</v>
      </c>
      <c r="C10" s="136">
        <v>35592.04</v>
      </c>
      <c r="D10" s="136">
        <v>17125.56</v>
      </c>
      <c r="E10" s="136">
        <v>218.13</v>
      </c>
      <c r="F10" s="136">
        <v>28.72</v>
      </c>
      <c r="G10" s="136">
        <v>10849.26</v>
      </c>
      <c r="H10" s="136">
        <v>5264.55</v>
      </c>
      <c r="I10" s="136">
        <v>0</v>
      </c>
      <c r="J10" s="136">
        <v>2105.82</v>
      </c>
      <c r="K10" s="136">
        <v>0</v>
      </c>
      <c r="L10" s="136">
        <v>0</v>
      </c>
      <c r="M10" s="136">
        <v>0</v>
      </c>
      <c r="N10" s="136">
        <v>0</v>
      </c>
      <c r="O10" s="136">
        <v>1417.86</v>
      </c>
      <c r="P10" s="136">
        <v>94.64</v>
      </c>
      <c r="Q10" s="136">
        <v>21</v>
      </c>
      <c r="R10" s="136">
        <v>0</v>
      </c>
      <c r="S10" s="136">
        <v>0</v>
      </c>
      <c r="T10" s="136">
        <v>20.9</v>
      </c>
      <c r="U10" s="136">
        <v>33.45</v>
      </c>
      <c r="V10" s="136">
        <v>10.4</v>
      </c>
      <c r="W10" s="136">
        <v>0</v>
      </c>
      <c r="X10" s="136">
        <v>31.8</v>
      </c>
      <c r="Y10" s="136">
        <v>31</v>
      </c>
      <c r="Z10" s="136">
        <v>0</v>
      </c>
      <c r="AA10" s="136">
        <v>10</v>
      </c>
      <c r="AB10" s="136">
        <v>0</v>
      </c>
      <c r="AC10" s="136">
        <v>20</v>
      </c>
      <c r="AD10" s="136">
        <v>26.24</v>
      </c>
      <c r="AE10" s="136">
        <v>66.54</v>
      </c>
      <c r="AF10" s="136">
        <v>0</v>
      </c>
      <c r="AG10" s="136">
        <v>0</v>
      </c>
      <c r="AH10" s="136">
        <v>0</v>
      </c>
      <c r="AI10" s="136">
        <v>11.8</v>
      </c>
      <c r="AJ10" s="136">
        <v>0</v>
      </c>
      <c r="AK10" s="136">
        <v>323.81</v>
      </c>
      <c r="AL10" s="136">
        <v>650.37</v>
      </c>
      <c r="AM10" s="136">
        <v>31</v>
      </c>
      <c r="AN10" s="136">
        <v>23.5</v>
      </c>
      <c r="AO10" s="136">
        <v>0</v>
      </c>
      <c r="AP10" s="136">
        <v>11.41</v>
      </c>
      <c r="AQ10" s="136">
        <v>357.36</v>
      </c>
      <c r="AR10" s="136">
        <v>77.4</v>
      </c>
      <c r="AS10" s="136">
        <v>0</v>
      </c>
      <c r="AT10" s="136">
        <v>118.07</v>
      </c>
      <c r="AU10" s="136">
        <v>161.89</v>
      </c>
    </row>
    <row r="11" spans="1:47" s="128" customFormat="1" ht="31.5" customHeight="1">
      <c r="A11" s="135" t="s">
        <v>116</v>
      </c>
      <c r="B11" s="136">
        <v>523.79</v>
      </c>
      <c r="C11" s="136">
        <v>395.48</v>
      </c>
      <c r="D11" s="136">
        <v>229.56</v>
      </c>
      <c r="E11" s="136">
        <v>106.99</v>
      </c>
      <c r="F11" s="136">
        <v>14.29</v>
      </c>
      <c r="G11" s="136">
        <v>44.64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126.08</v>
      </c>
      <c r="P11" s="136">
        <v>13.5</v>
      </c>
      <c r="Q11" s="136">
        <v>5.5</v>
      </c>
      <c r="R11" s="136">
        <v>0</v>
      </c>
      <c r="S11" s="136">
        <v>0.6</v>
      </c>
      <c r="T11" s="136">
        <v>2.16</v>
      </c>
      <c r="U11" s="136">
        <v>7.5</v>
      </c>
      <c r="V11" s="136">
        <v>0.6</v>
      </c>
      <c r="W11" s="136">
        <v>0</v>
      </c>
      <c r="X11" s="136">
        <v>5</v>
      </c>
      <c r="Y11" s="136">
        <v>29.5</v>
      </c>
      <c r="Z11" s="136">
        <v>0</v>
      </c>
      <c r="AA11" s="136">
        <v>4.5</v>
      </c>
      <c r="AB11" s="136">
        <v>0</v>
      </c>
      <c r="AC11" s="136">
        <v>5.44</v>
      </c>
      <c r="AD11" s="136">
        <v>1.6</v>
      </c>
      <c r="AE11" s="136">
        <v>13.5</v>
      </c>
      <c r="AF11" s="136">
        <v>0</v>
      </c>
      <c r="AG11" s="136">
        <v>0</v>
      </c>
      <c r="AH11" s="136">
        <v>0</v>
      </c>
      <c r="AI11" s="136">
        <v>6</v>
      </c>
      <c r="AJ11" s="136">
        <v>0.5</v>
      </c>
      <c r="AK11" s="136">
        <v>4.49</v>
      </c>
      <c r="AL11" s="136">
        <v>10.79</v>
      </c>
      <c r="AM11" s="136">
        <v>12.5</v>
      </c>
      <c r="AN11" s="136">
        <v>1.1</v>
      </c>
      <c r="AO11" s="136">
        <v>0.6</v>
      </c>
      <c r="AP11" s="136">
        <v>0.7</v>
      </c>
      <c r="AQ11" s="136">
        <v>2.23</v>
      </c>
      <c r="AR11" s="136">
        <v>0</v>
      </c>
      <c r="AS11" s="136">
        <v>0</v>
      </c>
      <c r="AT11" s="136">
        <v>0</v>
      </c>
      <c r="AU11" s="136">
        <v>2.23</v>
      </c>
    </row>
    <row r="12" spans="1:47" s="128" customFormat="1" ht="31.5" customHeight="1">
      <c r="A12" s="135" t="s">
        <v>1323</v>
      </c>
      <c r="B12" s="136">
        <v>3414.36</v>
      </c>
      <c r="C12" s="136">
        <v>2857.38</v>
      </c>
      <c r="D12" s="136">
        <v>1737.87</v>
      </c>
      <c r="E12" s="136">
        <v>392.62</v>
      </c>
      <c r="F12" s="136">
        <v>47.87</v>
      </c>
      <c r="G12" s="136">
        <v>679.02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541.98</v>
      </c>
      <c r="P12" s="136">
        <v>57.5</v>
      </c>
      <c r="Q12" s="136">
        <v>16.8</v>
      </c>
      <c r="R12" s="136">
        <v>0</v>
      </c>
      <c r="S12" s="136">
        <v>2.2</v>
      </c>
      <c r="T12" s="136">
        <v>11.5</v>
      </c>
      <c r="U12" s="136">
        <v>18.9</v>
      </c>
      <c r="V12" s="136">
        <v>6.02</v>
      </c>
      <c r="W12" s="136">
        <v>0</v>
      </c>
      <c r="X12" s="136">
        <v>10.2</v>
      </c>
      <c r="Y12" s="136">
        <v>39.7</v>
      </c>
      <c r="Z12" s="136">
        <v>20</v>
      </c>
      <c r="AA12" s="136">
        <v>12.52</v>
      </c>
      <c r="AB12" s="136">
        <v>0</v>
      </c>
      <c r="AC12" s="136">
        <v>27.6</v>
      </c>
      <c r="AD12" s="136">
        <v>7.3</v>
      </c>
      <c r="AE12" s="136">
        <v>87.4</v>
      </c>
      <c r="AF12" s="136">
        <v>1</v>
      </c>
      <c r="AG12" s="136">
        <v>0</v>
      </c>
      <c r="AH12" s="136">
        <v>0</v>
      </c>
      <c r="AI12" s="136">
        <v>8</v>
      </c>
      <c r="AJ12" s="136">
        <v>7</v>
      </c>
      <c r="AK12" s="136">
        <v>25.21</v>
      </c>
      <c r="AL12" s="136">
        <v>55.17</v>
      </c>
      <c r="AM12" s="136">
        <v>39.9</v>
      </c>
      <c r="AN12" s="136">
        <v>11.95</v>
      </c>
      <c r="AO12" s="136">
        <v>2</v>
      </c>
      <c r="AP12" s="136">
        <v>74.11</v>
      </c>
      <c r="AQ12" s="136">
        <v>15</v>
      </c>
      <c r="AR12" s="136">
        <v>0</v>
      </c>
      <c r="AS12" s="136">
        <v>0</v>
      </c>
      <c r="AT12" s="136">
        <v>0</v>
      </c>
      <c r="AU12" s="136">
        <v>15</v>
      </c>
    </row>
    <row r="13" spans="1:47" s="128" customFormat="1" ht="31.5" customHeight="1">
      <c r="A13" s="135" t="s">
        <v>118</v>
      </c>
      <c r="B13" s="136">
        <v>51226.65</v>
      </c>
      <c r="C13" s="136">
        <v>48818.66</v>
      </c>
      <c r="D13" s="136">
        <v>33154.82</v>
      </c>
      <c r="E13" s="136">
        <v>927.71</v>
      </c>
      <c r="F13" s="136">
        <v>109.11</v>
      </c>
      <c r="G13" s="136">
        <v>191.93</v>
      </c>
      <c r="H13" s="136">
        <v>12422.32</v>
      </c>
      <c r="I13" s="136">
        <v>0</v>
      </c>
      <c r="J13" s="136">
        <v>0.44</v>
      </c>
      <c r="K13" s="136">
        <v>0</v>
      </c>
      <c r="L13" s="136">
        <v>1925.27</v>
      </c>
      <c r="M13" s="136">
        <v>0.66</v>
      </c>
      <c r="N13" s="136">
        <v>86.4</v>
      </c>
      <c r="O13" s="136">
        <v>998.33</v>
      </c>
      <c r="P13" s="136">
        <v>155.1</v>
      </c>
      <c r="Q13" s="136">
        <v>46.76</v>
      </c>
      <c r="R13" s="136">
        <v>0</v>
      </c>
      <c r="S13" s="136">
        <v>0</v>
      </c>
      <c r="T13" s="136">
        <v>17.4</v>
      </c>
      <c r="U13" s="136">
        <v>52.05</v>
      </c>
      <c r="V13" s="136">
        <v>36.7</v>
      </c>
      <c r="W13" s="136">
        <v>0</v>
      </c>
      <c r="X13" s="136">
        <v>85.69</v>
      </c>
      <c r="Y13" s="136">
        <v>101.5</v>
      </c>
      <c r="Z13" s="136">
        <v>6</v>
      </c>
      <c r="AA13" s="136">
        <v>17</v>
      </c>
      <c r="AB13" s="136">
        <v>2</v>
      </c>
      <c r="AC13" s="136">
        <v>36</v>
      </c>
      <c r="AD13" s="136">
        <v>19.5</v>
      </c>
      <c r="AE13" s="136">
        <v>156.55</v>
      </c>
      <c r="AF13" s="136">
        <v>0</v>
      </c>
      <c r="AG13" s="136">
        <v>0</v>
      </c>
      <c r="AH13" s="136">
        <v>0</v>
      </c>
      <c r="AI13" s="136">
        <v>32.2</v>
      </c>
      <c r="AJ13" s="136">
        <v>0</v>
      </c>
      <c r="AK13" s="136">
        <v>27.45</v>
      </c>
      <c r="AL13" s="136">
        <v>56.08</v>
      </c>
      <c r="AM13" s="136">
        <v>96.1</v>
      </c>
      <c r="AN13" s="136">
        <v>11.7</v>
      </c>
      <c r="AO13" s="136">
        <v>0</v>
      </c>
      <c r="AP13" s="136">
        <v>42.55</v>
      </c>
      <c r="AQ13" s="136">
        <v>1409.66</v>
      </c>
      <c r="AR13" s="136">
        <v>872.91</v>
      </c>
      <c r="AS13" s="136">
        <v>113.79</v>
      </c>
      <c r="AT13" s="136">
        <v>403.1</v>
      </c>
      <c r="AU13" s="136">
        <v>19.86</v>
      </c>
    </row>
    <row r="14" spans="1:47" s="128" customFormat="1" ht="31.5" customHeight="1">
      <c r="A14" s="135" t="s">
        <v>1324</v>
      </c>
      <c r="B14" s="136">
        <v>0.64</v>
      </c>
      <c r="C14" s="136">
        <v>0.17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0.17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  <c r="AO14" s="136">
        <v>0</v>
      </c>
      <c r="AP14" s="136">
        <v>0</v>
      </c>
      <c r="AQ14" s="136">
        <v>0.47</v>
      </c>
      <c r="AR14" s="136">
        <v>0</v>
      </c>
      <c r="AS14" s="136">
        <v>0</v>
      </c>
      <c r="AT14" s="136">
        <v>0</v>
      </c>
      <c r="AU14" s="136">
        <v>0.47</v>
      </c>
    </row>
    <row r="15" spans="1:47" s="128" customFormat="1" ht="31.5" customHeight="1">
      <c r="A15" s="135" t="s">
        <v>1325</v>
      </c>
      <c r="B15" s="136">
        <v>11397.13</v>
      </c>
      <c r="C15" s="136">
        <v>10869.5</v>
      </c>
      <c r="D15" s="136">
        <v>2483.3</v>
      </c>
      <c r="E15" s="136">
        <v>374.09</v>
      </c>
      <c r="F15" s="136">
        <v>40.09</v>
      </c>
      <c r="G15" s="136">
        <v>1126.17</v>
      </c>
      <c r="H15" s="136">
        <v>0</v>
      </c>
      <c r="I15" s="136">
        <v>0</v>
      </c>
      <c r="J15" s="136">
        <v>4681.87</v>
      </c>
      <c r="K15" s="136">
        <v>1838.89</v>
      </c>
      <c r="L15" s="136">
        <v>325.09</v>
      </c>
      <c r="M15" s="136">
        <v>0</v>
      </c>
      <c r="N15" s="136">
        <v>0</v>
      </c>
      <c r="O15" s="136">
        <v>513.71</v>
      </c>
      <c r="P15" s="136">
        <v>31.54</v>
      </c>
      <c r="Q15" s="136">
        <v>8.5</v>
      </c>
      <c r="R15" s="136">
        <v>0</v>
      </c>
      <c r="S15" s="136">
        <v>0</v>
      </c>
      <c r="T15" s="136">
        <v>10</v>
      </c>
      <c r="U15" s="136">
        <v>53.5</v>
      </c>
      <c r="V15" s="136">
        <v>13</v>
      </c>
      <c r="W15" s="136">
        <v>0</v>
      </c>
      <c r="X15" s="136">
        <v>23</v>
      </c>
      <c r="Y15" s="136">
        <v>47</v>
      </c>
      <c r="Z15" s="136">
        <v>0</v>
      </c>
      <c r="AA15" s="136">
        <v>30.08</v>
      </c>
      <c r="AB15" s="136">
        <v>0</v>
      </c>
      <c r="AC15" s="136">
        <v>9</v>
      </c>
      <c r="AD15" s="136">
        <v>4</v>
      </c>
      <c r="AE15" s="136">
        <v>50.6</v>
      </c>
      <c r="AF15" s="136">
        <v>0</v>
      </c>
      <c r="AG15" s="136">
        <v>0</v>
      </c>
      <c r="AH15" s="136">
        <v>0.5</v>
      </c>
      <c r="AI15" s="136">
        <v>31</v>
      </c>
      <c r="AJ15" s="136">
        <v>1.2</v>
      </c>
      <c r="AK15" s="136">
        <v>27.87</v>
      </c>
      <c r="AL15" s="136">
        <v>61.52</v>
      </c>
      <c r="AM15" s="136">
        <v>68.9</v>
      </c>
      <c r="AN15" s="136">
        <v>16</v>
      </c>
      <c r="AO15" s="136">
        <v>2</v>
      </c>
      <c r="AP15" s="136">
        <v>24.5</v>
      </c>
      <c r="AQ15" s="136">
        <v>13.92</v>
      </c>
      <c r="AR15" s="136">
        <v>0</v>
      </c>
      <c r="AS15" s="136">
        <v>0</v>
      </c>
      <c r="AT15" s="136">
        <v>0</v>
      </c>
      <c r="AU15" s="136">
        <v>13.92</v>
      </c>
    </row>
    <row r="16" spans="1:47" s="128" customFormat="1" ht="31.5" customHeight="1">
      <c r="A16" s="135" t="s">
        <v>120</v>
      </c>
      <c r="B16" s="136">
        <v>1676.76</v>
      </c>
      <c r="C16" s="136">
        <v>1286.78</v>
      </c>
      <c r="D16" s="136">
        <v>733.44</v>
      </c>
      <c r="E16" s="136">
        <v>260.68</v>
      </c>
      <c r="F16" s="136">
        <v>32.26</v>
      </c>
      <c r="G16" s="136">
        <v>260.4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382.64</v>
      </c>
      <c r="P16" s="136">
        <v>126.9</v>
      </c>
      <c r="Q16" s="136">
        <v>33.1</v>
      </c>
      <c r="R16" s="136">
        <v>0</v>
      </c>
      <c r="S16" s="136">
        <v>0.5</v>
      </c>
      <c r="T16" s="136">
        <v>2</v>
      </c>
      <c r="U16" s="136">
        <v>22.5</v>
      </c>
      <c r="V16" s="136">
        <v>10.9</v>
      </c>
      <c r="W16" s="136">
        <v>0</v>
      </c>
      <c r="X16" s="136">
        <v>36</v>
      </c>
      <c r="Y16" s="136">
        <v>3.8</v>
      </c>
      <c r="Z16" s="136">
        <v>0</v>
      </c>
      <c r="AA16" s="136">
        <v>2</v>
      </c>
      <c r="AB16" s="136">
        <v>10.1</v>
      </c>
      <c r="AC16" s="136">
        <v>10.5</v>
      </c>
      <c r="AD16" s="136">
        <v>5.4</v>
      </c>
      <c r="AE16" s="136">
        <v>42.7</v>
      </c>
      <c r="AF16" s="136">
        <v>4</v>
      </c>
      <c r="AG16" s="136">
        <v>0</v>
      </c>
      <c r="AH16" s="136">
        <v>0</v>
      </c>
      <c r="AI16" s="136">
        <v>1.3</v>
      </c>
      <c r="AJ16" s="136">
        <v>0</v>
      </c>
      <c r="AK16" s="136">
        <v>14.67</v>
      </c>
      <c r="AL16" s="136">
        <v>26.37</v>
      </c>
      <c r="AM16" s="136">
        <v>23</v>
      </c>
      <c r="AN16" s="136">
        <v>2.25</v>
      </c>
      <c r="AO16" s="136">
        <v>0.6</v>
      </c>
      <c r="AP16" s="136">
        <v>4.05</v>
      </c>
      <c r="AQ16" s="136">
        <v>7.34</v>
      </c>
      <c r="AR16" s="136">
        <v>0</v>
      </c>
      <c r="AS16" s="136">
        <v>0</v>
      </c>
      <c r="AT16" s="136">
        <v>0</v>
      </c>
      <c r="AU16" s="136">
        <v>7.34</v>
      </c>
    </row>
    <row r="17" spans="1:47" s="128" customFormat="1" ht="31.5" customHeight="1">
      <c r="A17" s="135" t="s">
        <v>121</v>
      </c>
      <c r="B17" s="136">
        <v>5317.28</v>
      </c>
      <c r="C17" s="136">
        <v>4302.32</v>
      </c>
      <c r="D17" s="136">
        <v>2506.28</v>
      </c>
      <c r="E17" s="136">
        <v>832.48</v>
      </c>
      <c r="F17" s="136">
        <v>106.21</v>
      </c>
      <c r="G17" s="136">
        <v>852.04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5.31</v>
      </c>
      <c r="O17" s="136">
        <v>991.46</v>
      </c>
      <c r="P17" s="136">
        <v>189</v>
      </c>
      <c r="Q17" s="136">
        <v>19.8</v>
      </c>
      <c r="R17" s="136">
        <v>0</v>
      </c>
      <c r="S17" s="136">
        <v>1</v>
      </c>
      <c r="T17" s="136">
        <v>33.6</v>
      </c>
      <c r="U17" s="136">
        <v>68.7</v>
      </c>
      <c r="V17" s="136">
        <v>21.2</v>
      </c>
      <c r="W17" s="136">
        <v>0</v>
      </c>
      <c r="X17" s="136">
        <v>49.8</v>
      </c>
      <c r="Y17" s="136">
        <v>42.1</v>
      </c>
      <c r="Z17" s="136">
        <v>10</v>
      </c>
      <c r="AA17" s="136">
        <v>27.22</v>
      </c>
      <c r="AB17" s="136">
        <v>4.9</v>
      </c>
      <c r="AC17" s="136">
        <v>14.5</v>
      </c>
      <c r="AD17" s="136">
        <v>22.8</v>
      </c>
      <c r="AE17" s="136">
        <v>118.1</v>
      </c>
      <c r="AF17" s="136">
        <v>0</v>
      </c>
      <c r="AG17" s="136">
        <v>2</v>
      </c>
      <c r="AH17" s="136">
        <v>10</v>
      </c>
      <c r="AI17" s="136">
        <v>22.4</v>
      </c>
      <c r="AJ17" s="136">
        <v>4</v>
      </c>
      <c r="AK17" s="136">
        <v>40.2</v>
      </c>
      <c r="AL17" s="136">
        <v>83.34</v>
      </c>
      <c r="AM17" s="136">
        <v>128.4</v>
      </c>
      <c r="AN17" s="136">
        <v>19.6</v>
      </c>
      <c r="AO17" s="136">
        <v>1</v>
      </c>
      <c r="AP17" s="136">
        <v>57.8</v>
      </c>
      <c r="AQ17" s="136">
        <v>23.5</v>
      </c>
      <c r="AR17" s="136">
        <v>0</v>
      </c>
      <c r="AS17" s="136">
        <v>0</v>
      </c>
      <c r="AT17" s="136">
        <v>0</v>
      </c>
      <c r="AU17" s="136">
        <v>23.5</v>
      </c>
    </row>
    <row r="18" spans="1:47" s="128" customFormat="1" ht="31.5" customHeight="1">
      <c r="A18" s="135" t="s">
        <v>122</v>
      </c>
      <c r="B18" s="136">
        <v>7960.1</v>
      </c>
      <c r="C18" s="136">
        <v>6435.1</v>
      </c>
      <c r="D18" s="136">
        <v>3738.48</v>
      </c>
      <c r="E18" s="136">
        <v>957.21</v>
      </c>
      <c r="F18" s="136">
        <v>113.61</v>
      </c>
      <c r="G18" s="136">
        <v>1625.8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1487.66</v>
      </c>
      <c r="P18" s="136">
        <v>155.37</v>
      </c>
      <c r="Q18" s="136">
        <v>47.7</v>
      </c>
      <c r="R18" s="136">
        <v>0</v>
      </c>
      <c r="S18" s="136">
        <v>0.75</v>
      </c>
      <c r="T18" s="136">
        <v>24.06</v>
      </c>
      <c r="U18" s="136">
        <v>52.5</v>
      </c>
      <c r="V18" s="136">
        <v>24.53</v>
      </c>
      <c r="W18" s="136">
        <v>0</v>
      </c>
      <c r="X18" s="136">
        <v>39.6</v>
      </c>
      <c r="Y18" s="136">
        <v>185.56</v>
      </c>
      <c r="Z18" s="136">
        <v>0</v>
      </c>
      <c r="AA18" s="136">
        <v>40.6</v>
      </c>
      <c r="AB18" s="136">
        <v>4.4</v>
      </c>
      <c r="AC18" s="136">
        <v>59.5</v>
      </c>
      <c r="AD18" s="136">
        <v>25.3</v>
      </c>
      <c r="AE18" s="136">
        <v>251.3</v>
      </c>
      <c r="AF18" s="136">
        <v>0</v>
      </c>
      <c r="AG18" s="136">
        <v>7.3</v>
      </c>
      <c r="AH18" s="136">
        <v>1.6</v>
      </c>
      <c r="AI18" s="136">
        <v>28.8</v>
      </c>
      <c r="AJ18" s="136">
        <v>2.5</v>
      </c>
      <c r="AK18" s="136">
        <v>67.32</v>
      </c>
      <c r="AL18" s="136">
        <v>176.74</v>
      </c>
      <c r="AM18" s="136">
        <v>141.3</v>
      </c>
      <c r="AN18" s="136">
        <v>31.62</v>
      </c>
      <c r="AO18" s="136">
        <v>0</v>
      </c>
      <c r="AP18" s="136">
        <v>119.31</v>
      </c>
      <c r="AQ18" s="136">
        <v>37.34</v>
      </c>
      <c r="AR18" s="136">
        <v>0</v>
      </c>
      <c r="AS18" s="136">
        <v>0</v>
      </c>
      <c r="AT18" s="136">
        <v>0</v>
      </c>
      <c r="AU18" s="136">
        <v>37.34</v>
      </c>
    </row>
    <row r="19" spans="1:47" s="128" customFormat="1" ht="31.5" customHeight="1">
      <c r="A19" s="135" t="s">
        <v>123</v>
      </c>
      <c r="B19" s="136">
        <v>7831.95</v>
      </c>
      <c r="C19" s="136">
        <v>6576.97</v>
      </c>
      <c r="D19" s="136">
        <v>3799.83</v>
      </c>
      <c r="E19" s="136">
        <v>576.27</v>
      </c>
      <c r="F19" s="136">
        <v>70.55</v>
      </c>
      <c r="G19" s="136">
        <v>2130.32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1222.59</v>
      </c>
      <c r="P19" s="136">
        <v>156.2</v>
      </c>
      <c r="Q19" s="136">
        <v>16.65</v>
      </c>
      <c r="R19" s="136">
        <v>0</v>
      </c>
      <c r="S19" s="136">
        <v>0.01</v>
      </c>
      <c r="T19" s="136">
        <v>24.74</v>
      </c>
      <c r="U19" s="136">
        <v>81.3</v>
      </c>
      <c r="V19" s="136">
        <v>20.8</v>
      </c>
      <c r="W19" s="136">
        <v>0</v>
      </c>
      <c r="X19" s="136">
        <v>48.76</v>
      </c>
      <c r="Y19" s="136">
        <v>101.3</v>
      </c>
      <c r="Z19" s="136">
        <v>0</v>
      </c>
      <c r="AA19" s="136">
        <v>40.62</v>
      </c>
      <c r="AB19" s="136">
        <v>4</v>
      </c>
      <c r="AC19" s="136">
        <v>32.2</v>
      </c>
      <c r="AD19" s="136">
        <v>25.52</v>
      </c>
      <c r="AE19" s="136">
        <v>165.5</v>
      </c>
      <c r="AF19" s="136">
        <v>0</v>
      </c>
      <c r="AG19" s="136">
        <v>0</v>
      </c>
      <c r="AH19" s="136">
        <v>0</v>
      </c>
      <c r="AI19" s="136">
        <v>27</v>
      </c>
      <c r="AJ19" s="136">
        <v>0</v>
      </c>
      <c r="AK19" s="136">
        <v>75.66</v>
      </c>
      <c r="AL19" s="136">
        <v>151.33</v>
      </c>
      <c r="AM19" s="136">
        <v>177.4</v>
      </c>
      <c r="AN19" s="136">
        <v>35.05</v>
      </c>
      <c r="AO19" s="136">
        <v>0</v>
      </c>
      <c r="AP19" s="136">
        <v>38.55</v>
      </c>
      <c r="AQ19" s="136">
        <v>32.39</v>
      </c>
      <c r="AR19" s="136">
        <v>0</v>
      </c>
      <c r="AS19" s="136">
        <v>0</v>
      </c>
      <c r="AT19" s="136">
        <v>0</v>
      </c>
      <c r="AU19" s="136">
        <v>32.39</v>
      </c>
    </row>
    <row r="20" spans="1:47" s="128" customFormat="1" ht="31.5" customHeight="1">
      <c r="A20" s="135" t="s">
        <v>1266</v>
      </c>
      <c r="B20" s="136">
        <v>1333.48</v>
      </c>
      <c r="C20" s="136">
        <v>965.74</v>
      </c>
      <c r="D20" s="136">
        <v>567.72</v>
      </c>
      <c r="E20" s="136">
        <v>303.99</v>
      </c>
      <c r="F20" s="136">
        <v>39.63</v>
      </c>
      <c r="G20" s="136">
        <v>49.6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4.8</v>
      </c>
      <c r="O20" s="136">
        <v>362.22</v>
      </c>
      <c r="P20" s="136">
        <v>67.35</v>
      </c>
      <c r="Q20" s="136">
        <v>8.4</v>
      </c>
      <c r="R20" s="136">
        <v>0</v>
      </c>
      <c r="S20" s="136">
        <v>0.2</v>
      </c>
      <c r="T20" s="136">
        <v>3.8</v>
      </c>
      <c r="U20" s="136">
        <v>11.3</v>
      </c>
      <c r="V20" s="136">
        <v>9.7</v>
      </c>
      <c r="W20" s="136">
        <v>0</v>
      </c>
      <c r="X20" s="136">
        <v>3</v>
      </c>
      <c r="Y20" s="136">
        <v>56</v>
      </c>
      <c r="Z20" s="136">
        <v>5</v>
      </c>
      <c r="AA20" s="136">
        <v>25</v>
      </c>
      <c r="AB20" s="136">
        <v>0</v>
      </c>
      <c r="AC20" s="136">
        <v>9.4</v>
      </c>
      <c r="AD20" s="136">
        <v>10.2</v>
      </c>
      <c r="AE20" s="136">
        <v>38.4</v>
      </c>
      <c r="AF20" s="136">
        <v>0</v>
      </c>
      <c r="AG20" s="136">
        <v>0</v>
      </c>
      <c r="AH20" s="136">
        <v>0</v>
      </c>
      <c r="AI20" s="136">
        <v>12</v>
      </c>
      <c r="AJ20" s="136">
        <v>3.1</v>
      </c>
      <c r="AK20" s="136">
        <v>10.99</v>
      </c>
      <c r="AL20" s="136">
        <v>40.83</v>
      </c>
      <c r="AM20" s="136">
        <v>30.4</v>
      </c>
      <c r="AN20" s="136">
        <v>4.35</v>
      </c>
      <c r="AO20" s="136">
        <v>0.8</v>
      </c>
      <c r="AP20" s="136">
        <v>12</v>
      </c>
      <c r="AQ20" s="136">
        <v>5.52</v>
      </c>
      <c r="AR20" s="136">
        <v>0</v>
      </c>
      <c r="AS20" s="136">
        <v>0</v>
      </c>
      <c r="AT20" s="136">
        <v>0</v>
      </c>
      <c r="AU20" s="136">
        <v>5.52</v>
      </c>
    </row>
    <row r="21" spans="1:47" s="128" customFormat="1" ht="31.5" customHeight="1">
      <c r="A21" s="135" t="s">
        <v>1268</v>
      </c>
      <c r="B21" s="136">
        <v>324.76</v>
      </c>
      <c r="C21" s="136">
        <v>230.14</v>
      </c>
      <c r="D21" s="136">
        <v>135.6</v>
      </c>
      <c r="E21" s="136">
        <v>83.24</v>
      </c>
      <c r="F21" s="136">
        <v>11.3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93.27</v>
      </c>
      <c r="P21" s="136">
        <v>12.4</v>
      </c>
      <c r="Q21" s="136">
        <v>2.5</v>
      </c>
      <c r="R21" s="136">
        <v>0</v>
      </c>
      <c r="S21" s="136">
        <v>0</v>
      </c>
      <c r="T21" s="136">
        <v>2.5</v>
      </c>
      <c r="U21" s="136">
        <v>4</v>
      </c>
      <c r="V21" s="136">
        <v>0</v>
      </c>
      <c r="W21" s="136">
        <v>0</v>
      </c>
      <c r="X21" s="136">
        <v>0</v>
      </c>
      <c r="Y21" s="136">
        <v>5.5</v>
      </c>
      <c r="Z21" s="136">
        <v>0</v>
      </c>
      <c r="AA21" s="136">
        <v>1</v>
      </c>
      <c r="AB21" s="136">
        <v>0</v>
      </c>
      <c r="AC21" s="136">
        <v>4</v>
      </c>
      <c r="AD21" s="136">
        <v>2.1</v>
      </c>
      <c r="AE21" s="136">
        <v>13.5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2.72</v>
      </c>
      <c r="AL21" s="136">
        <v>13.75</v>
      </c>
      <c r="AM21" s="136">
        <v>5.3</v>
      </c>
      <c r="AN21" s="136">
        <v>24</v>
      </c>
      <c r="AO21" s="136">
        <v>0</v>
      </c>
      <c r="AP21" s="136">
        <v>0</v>
      </c>
      <c r="AQ21" s="136">
        <v>1.35</v>
      </c>
      <c r="AR21" s="136">
        <v>0</v>
      </c>
      <c r="AS21" s="136">
        <v>0</v>
      </c>
      <c r="AT21" s="136">
        <v>0</v>
      </c>
      <c r="AU21" s="136">
        <v>1.35</v>
      </c>
    </row>
    <row r="22" spans="1:47" s="128" customFormat="1" ht="31.5" customHeight="1">
      <c r="A22" s="135" t="s">
        <v>1326</v>
      </c>
      <c r="B22" s="136">
        <v>1851.26</v>
      </c>
      <c r="C22" s="136">
        <v>1302.79</v>
      </c>
      <c r="D22" s="136">
        <v>708.36</v>
      </c>
      <c r="E22" s="136">
        <v>428.73</v>
      </c>
      <c r="F22" s="136">
        <v>52.45</v>
      </c>
      <c r="G22" s="136">
        <v>79.36</v>
      </c>
      <c r="H22" s="136">
        <v>14.91</v>
      </c>
      <c r="I22" s="136">
        <v>0</v>
      </c>
      <c r="J22" s="136">
        <v>5.96</v>
      </c>
      <c r="K22" s="136">
        <v>1.99</v>
      </c>
      <c r="L22" s="136">
        <v>2.08</v>
      </c>
      <c r="M22" s="136">
        <v>8.95</v>
      </c>
      <c r="N22" s="136">
        <v>0</v>
      </c>
      <c r="O22" s="136">
        <v>541.54</v>
      </c>
      <c r="P22" s="136">
        <v>11.8</v>
      </c>
      <c r="Q22" s="136">
        <v>3.4</v>
      </c>
      <c r="R22" s="136">
        <v>0</v>
      </c>
      <c r="S22" s="136">
        <v>0</v>
      </c>
      <c r="T22" s="136">
        <v>12.7</v>
      </c>
      <c r="U22" s="136">
        <v>95.9</v>
      </c>
      <c r="V22" s="136">
        <v>0.5</v>
      </c>
      <c r="W22" s="136">
        <v>0</v>
      </c>
      <c r="X22" s="136">
        <v>182.1</v>
      </c>
      <c r="Y22" s="136">
        <v>4.3</v>
      </c>
      <c r="Z22" s="136">
        <v>0</v>
      </c>
      <c r="AA22" s="136">
        <v>0.3</v>
      </c>
      <c r="AB22" s="136">
        <v>0.1</v>
      </c>
      <c r="AC22" s="136">
        <v>0.3</v>
      </c>
      <c r="AD22" s="136">
        <v>1.5</v>
      </c>
      <c r="AE22" s="136">
        <v>124</v>
      </c>
      <c r="AF22" s="136">
        <v>0</v>
      </c>
      <c r="AG22" s="136">
        <v>0</v>
      </c>
      <c r="AH22" s="136">
        <v>0</v>
      </c>
      <c r="AI22" s="136">
        <v>0.2</v>
      </c>
      <c r="AJ22" s="136">
        <v>0</v>
      </c>
      <c r="AK22" s="136">
        <v>13.13</v>
      </c>
      <c r="AL22" s="136">
        <v>20.81</v>
      </c>
      <c r="AM22" s="136">
        <v>69</v>
      </c>
      <c r="AN22" s="136">
        <v>1.1</v>
      </c>
      <c r="AO22" s="136">
        <v>0</v>
      </c>
      <c r="AP22" s="136">
        <v>0.4</v>
      </c>
      <c r="AQ22" s="136">
        <v>6.93</v>
      </c>
      <c r="AR22" s="136">
        <v>0</v>
      </c>
      <c r="AS22" s="136">
        <v>0</v>
      </c>
      <c r="AT22" s="136">
        <v>0</v>
      </c>
      <c r="AU22" s="136">
        <v>6.93</v>
      </c>
    </row>
    <row r="23" spans="1:47" s="128" customFormat="1" ht="31.5" customHeight="1">
      <c r="A23" s="135" t="s">
        <v>128</v>
      </c>
      <c r="B23" s="136">
        <v>9845.26</v>
      </c>
      <c r="C23" s="136">
        <v>9845.26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9845.26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  <c r="AO23" s="136">
        <v>0</v>
      </c>
      <c r="AP23" s="136">
        <v>0</v>
      </c>
      <c r="AQ23" s="136">
        <v>0</v>
      </c>
      <c r="AR23" s="136">
        <v>0</v>
      </c>
      <c r="AS23" s="136">
        <v>0</v>
      </c>
      <c r="AT23" s="136">
        <v>0</v>
      </c>
      <c r="AU23" s="136">
        <v>0</v>
      </c>
    </row>
    <row r="24" spans="1:47" s="128" customFormat="1" ht="31.5" customHeight="1">
      <c r="A24" s="135" t="s">
        <v>129</v>
      </c>
      <c r="B24" s="136">
        <v>440.66</v>
      </c>
      <c r="C24" s="136">
        <v>337.54</v>
      </c>
      <c r="D24" s="136">
        <v>206.04</v>
      </c>
      <c r="E24" s="136">
        <v>73.55</v>
      </c>
      <c r="F24" s="136">
        <v>10.83</v>
      </c>
      <c r="G24" s="136">
        <v>47.12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101.06</v>
      </c>
      <c r="P24" s="136">
        <v>11.6</v>
      </c>
      <c r="Q24" s="136">
        <v>0</v>
      </c>
      <c r="R24" s="136">
        <v>4</v>
      </c>
      <c r="S24" s="136">
        <v>2</v>
      </c>
      <c r="T24" s="136">
        <v>2.5</v>
      </c>
      <c r="U24" s="136">
        <v>10.6</v>
      </c>
      <c r="V24" s="136">
        <v>3</v>
      </c>
      <c r="W24" s="136">
        <v>0</v>
      </c>
      <c r="X24" s="136">
        <v>10</v>
      </c>
      <c r="Y24" s="136">
        <v>10.5</v>
      </c>
      <c r="Z24" s="136">
        <v>0</v>
      </c>
      <c r="AA24" s="136">
        <v>1</v>
      </c>
      <c r="AB24" s="136">
        <v>2</v>
      </c>
      <c r="AC24" s="136">
        <v>5</v>
      </c>
      <c r="AD24" s="136">
        <v>2</v>
      </c>
      <c r="AE24" s="136">
        <v>11</v>
      </c>
      <c r="AF24" s="136">
        <v>1</v>
      </c>
      <c r="AG24" s="136">
        <v>0</v>
      </c>
      <c r="AH24" s="136">
        <v>0</v>
      </c>
      <c r="AI24" s="136">
        <v>0</v>
      </c>
      <c r="AJ24" s="136">
        <v>0</v>
      </c>
      <c r="AK24" s="136">
        <v>4.12</v>
      </c>
      <c r="AL24" s="136">
        <v>13.74</v>
      </c>
      <c r="AM24" s="136">
        <v>7</v>
      </c>
      <c r="AN24" s="136">
        <v>0</v>
      </c>
      <c r="AO24" s="136">
        <v>0</v>
      </c>
      <c r="AP24" s="136">
        <v>0</v>
      </c>
      <c r="AQ24" s="136">
        <v>2.06</v>
      </c>
      <c r="AR24" s="136">
        <v>0</v>
      </c>
      <c r="AS24" s="136">
        <v>0</v>
      </c>
      <c r="AT24" s="136">
        <v>0</v>
      </c>
      <c r="AU24" s="136">
        <v>2.06</v>
      </c>
    </row>
    <row r="25" spans="1:47" s="128" customFormat="1" ht="31.5" customHeight="1">
      <c r="A25" s="135" t="s">
        <v>1327</v>
      </c>
      <c r="B25" s="136">
        <v>804.3</v>
      </c>
      <c r="C25" s="136">
        <v>610.77</v>
      </c>
      <c r="D25" s="136">
        <v>330.48</v>
      </c>
      <c r="E25" s="136">
        <v>196.88</v>
      </c>
      <c r="F25" s="136">
        <v>18.93</v>
      </c>
      <c r="G25" s="136">
        <v>64.48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190.4</v>
      </c>
      <c r="P25" s="136">
        <v>33.3</v>
      </c>
      <c r="Q25" s="136">
        <v>0</v>
      </c>
      <c r="R25" s="136">
        <v>0</v>
      </c>
      <c r="S25" s="136">
        <v>0</v>
      </c>
      <c r="T25" s="136">
        <v>0</v>
      </c>
      <c r="U25" s="136">
        <v>1</v>
      </c>
      <c r="V25" s="136">
        <v>5.2</v>
      </c>
      <c r="W25" s="136">
        <v>0</v>
      </c>
      <c r="X25" s="136">
        <v>1</v>
      </c>
      <c r="Y25" s="136">
        <v>41</v>
      </c>
      <c r="Z25" s="136">
        <v>0</v>
      </c>
      <c r="AA25" s="136">
        <v>0</v>
      </c>
      <c r="AB25" s="136">
        <v>0</v>
      </c>
      <c r="AC25" s="136">
        <v>3</v>
      </c>
      <c r="AD25" s="136">
        <v>0</v>
      </c>
      <c r="AE25" s="136">
        <v>38</v>
      </c>
      <c r="AF25" s="136">
        <v>0</v>
      </c>
      <c r="AG25" s="136">
        <v>0</v>
      </c>
      <c r="AH25" s="136">
        <v>0</v>
      </c>
      <c r="AI25" s="136">
        <v>1</v>
      </c>
      <c r="AJ25" s="136">
        <v>2.5</v>
      </c>
      <c r="AK25" s="136">
        <v>6.27</v>
      </c>
      <c r="AL25" s="136">
        <v>12.13</v>
      </c>
      <c r="AM25" s="136">
        <v>37</v>
      </c>
      <c r="AN25" s="136">
        <v>6.59</v>
      </c>
      <c r="AO25" s="136">
        <v>0</v>
      </c>
      <c r="AP25" s="136">
        <v>2.41</v>
      </c>
      <c r="AQ25" s="136">
        <v>3.13</v>
      </c>
      <c r="AR25" s="136">
        <v>0</v>
      </c>
      <c r="AS25" s="136">
        <v>0</v>
      </c>
      <c r="AT25" s="136">
        <v>0</v>
      </c>
      <c r="AU25" s="136">
        <v>3.13</v>
      </c>
    </row>
  </sheetData>
  <sheetProtection formatCells="0" formatColumns="0" formatRows="0"/>
  <mergeCells count="6">
    <mergeCell ref="A2:AU2"/>
    <mergeCell ref="C4:N4"/>
    <mergeCell ref="O4:AP4"/>
    <mergeCell ref="AQ4:AU4"/>
    <mergeCell ref="A4:A5"/>
    <mergeCell ref="B4:B5"/>
  </mergeCells>
  <printOptions horizontalCentered="1"/>
  <pageMargins left="0.747916666666667" right="0.747916666666667" top="0.984027777777778" bottom="0.984027777777778" header="0.511805555555556" footer="0.511805555555556"/>
  <pageSetup fitToHeight="1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2019-01-29T07:00:15Z</cp:lastPrinted>
  <dcterms:created xsi:type="dcterms:W3CDTF">2021-05-07T09:22:36Z</dcterms:created>
  <dcterms:modified xsi:type="dcterms:W3CDTF">2021-06-21T00:18:59Z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A28335E54B7540E3B8F7B4CBFA21BFD3</vt:lpwstr>
  </property>
  <property fmtid="{D5CDD505-2E9C-101B-9397-08002B2CF9AE}" pid="4" name="KSOProductBuildV">
    <vt:lpwstr>2052-11.1.0.10577</vt:lpwstr>
  </property>
</Properties>
</file>