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950" firstSheet="4" activeTab="30"/>
  </bookViews>
  <sheets>
    <sheet name="目录" sheetId="1" r:id="rId1"/>
    <sheet name="表1" sheetId="2" r:id="rId2"/>
    <sheet name="表2" sheetId="3" r:id="rId3"/>
    <sheet name="表3" sheetId="4" r:id="rId4"/>
    <sheet name="表4" sheetId="5" r:id="rId5"/>
    <sheet name="表5" sheetId="6" r:id="rId6"/>
    <sheet name="表6" sheetId="7" r:id="rId7"/>
    <sheet name="表7" sheetId="8" r:id="rId8"/>
    <sheet name="表8" sheetId="9" r:id="rId9"/>
    <sheet name="表9" sheetId="10" r:id="rId10"/>
    <sheet name="表10" sheetId="11" r:id="rId11"/>
    <sheet name="表11" sheetId="12" r:id="rId12"/>
    <sheet name="表12" sheetId="13" r:id="rId13"/>
    <sheet name="表13" sheetId="14" r:id="rId14"/>
    <sheet name="表14" sheetId="15" r:id="rId15"/>
    <sheet name="表15" sheetId="16" r:id="rId16"/>
    <sheet name="表16" sheetId="17" r:id="rId17"/>
    <sheet name="表17" sheetId="18" r:id="rId18"/>
    <sheet name="表18 " sheetId="19" r:id="rId19"/>
    <sheet name="表19 " sheetId="20" r:id="rId20"/>
    <sheet name="表20" sheetId="21" r:id="rId21"/>
    <sheet name="表21" sheetId="22" r:id="rId22"/>
    <sheet name="表22" sheetId="23" r:id="rId23"/>
    <sheet name="表23" sheetId="24" r:id="rId24"/>
    <sheet name="表24" sheetId="25" r:id="rId25"/>
    <sheet name="表25" sheetId="26" r:id="rId26"/>
    <sheet name="表26" sheetId="27" r:id="rId27"/>
    <sheet name="表27" sheetId="28" r:id="rId28"/>
    <sheet name="表28" sheetId="29" r:id="rId29"/>
    <sheet name="表29" sheetId="30" r:id="rId30"/>
    <sheet name="表30" sheetId="31" r:id="rId31"/>
  </sheets>
  <definedNames/>
  <calcPr fullCalcOnLoad="1"/>
</workbook>
</file>

<file path=xl/sharedStrings.xml><?xml version="1.0" encoding="utf-8"?>
<sst xmlns="http://schemas.openxmlformats.org/spreadsheetml/2006/main" count="4647" uniqueCount="2320">
  <si>
    <t>目 录</t>
  </si>
  <si>
    <t>1、全市一般公共预算收入决算总表</t>
  </si>
  <si>
    <t>2、全市一般公共预算收入决算明细表</t>
  </si>
  <si>
    <t>3、全市一般公共预算支出决算总表</t>
  </si>
  <si>
    <t>4、全市一般公共预算支出决算功能分类明细表</t>
  </si>
  <si>
    <t>5、市级一般公共预算收入决算总表</t>
  </si>
  <si>
    <t>6、市级一般公共预算收入决算明细表</t>
  </si>
  <si>
    <t>7、市级一般公共预算支出决算总表</t>
  </si>
  <si>
    <t>8、市级一般公共预算支出决算功能分类明细表</t>
  </si>
  <si>
    <t>9、本级一般公共预算支出基本支出决算表</t>
  </si>
  <si>
    <r>
      <t>10、</t>
    </r>
    <r>
      <rPr>
        <sz val="12"/>
        <rFont val="宋体"/>
        <family val="0"/>
      </rPr>
      <t>市级税收返还和转移支付分项目决算表</t>
    </r>
  </si>
  <si>
    <t>11、市级税收返还和转移支付分地区决算表</t>
  </si>
  <si>
    <t>12、全市政府性基金收入决算表</t>
  </si>
  <si>
    <t>13、全市政府性基金支出决算表</t>
  </si>
  <si>
    <t>14、市级政府性基金收入决算表</t>
  </si>
  <si>
    <t>15、市级政府性基金支出决算表</t>
  </si>
  <si>
    <t>16、市级政府性基金转移支付分项目决算表</t>
  </si>
  <si>
    <t>17、市级政府性基金转移支付分地区决算表</t>
  </si>
  <si>
    <t>18、全市国有资本经营收入决算表</t>
  </si>
  <si>
    <t>19、全市国有资本经营支出决算表</t>
  </si>
  <si>
    <t>20、市级国有资本经营收入决算表</t>
  </si>
  <si>
    <t>21、市级国有资本经营支出决算表</t>
  </si>
  <si>
    <r>
      <t>2</t>
    </r>
    <r>
      <rPr>
        <sz val="12"/>
        <rFont val="宋体"/>
        <family val="0"/>
      </rPr>
      <t>2</t>
    </r>
    <r>
      <rPr>
        <sz val="12"/>
        <rFont val="宋体"/>
        <family val="0"/>
      </rPr>
      <t>、全市社会保险基金收入决算表</t>
    </r>
  </si>
  <si>
    <r>
      <t>2</t>
    </r>
    <r>
      <rPr>
        <sz val="12"/>
        <rFont val="宋体"/>
        <family val="0"/>
      </rPr>
      <t>3</t>
    </r>
    <r>
      <rPr>
        <sz val="12"/>
        <rFont val="宋体"/>
        <family val="0"/>
      </rPr>
      <t>、全市社会保险基金支出决算表</t>
    </r>
  </si>
  <si>
    <r>
      <t>2</t>
    </r>
    <r>
      <rPr>
        <sz val="12"/>
        <rFont val="宋体"/>
        <family val="0"/>
      </rPr>
      <t>4</t>
    </r>
    <r>
      <rPr>
        <sz val="12"/>
        <rFont val="宋体"/>
        <family val="0"/>
      </rPr>
      <t>、市级社会保险基金收入决算表</t>
    </r>
  </si>
  <si>
    <r>
      <t>2</t>
    </r>
    <r>
      <rPr>
        <sz val="12"/>
        <rFont val="宋体"/>
        <family val="0"/>
      </rPr>
      <t>5</t>
    </r>
    <r>
      <rPr>
        <sz val="12"/>
        <rFont val="宋体"/>
        <family val="0"/>
      </rPr>
      <t>、市级社会保险基金支出决算表</t>
    </r>
  </si>
  <si>
    <r>
      <t>26</t>
    </r>
    <r>
      <rPr>
        <sz val="12"/>
        <rFont val="宋体"/>
        <family val="0"/>
      </rPr>
      <t>、地方政府债务限额余额情况表</t>
    </r>
  </si>
  <si>
    <r>
      <t>27</t>
    </r>
    <r>
      <rPr>
        <sz val="12"/>
        <rFont val="宋体"/>
        <family val="0"/>
      </rPr>
      <t>、地方政府债券发行情况表</t>
    </r>
  </si>
  <si>
    <r>
      <t>28</t>
    </r>
    <r>
      <rPr>
        <sz val="12"/>
        <rFont val="宋体"/>
        <family val="0"/>
      </rPr>
      <t>、地方政府债务还本付息情况表</t>
    </r>
  </si>
  <si>
    <r>
      <t>29</t>
    </r>
    <r>
      <rPr>
        <sz val="12"/>
        <rFont val="宋体"/>
        <family val="0"/>
      </rPr>
      <t>、新增地方政府债券资金使用安排情况表</t>
    </r>
  </si>
  <si>
    <t>30、2020年市级重大投资项目表</t>
  </si>
  <si>
    <t>表1：</t>
  </si>
  <si>
    <r>
      <t>2020</t>
    </r>
    <r>
      <rPr>
        <b/>
        <sz val="18"/>
        <rFont val="宋体"/>
        <family val="0"/>
      </rPr>
      <t>年全市一般公共预算收入决算总表</t>
    </r>
  </si>
  <si>
    <t>单位：万元</t>
  </si>
  <si>
    <r>
      <t>项</t>
    </r>
    <r>
      <rPr>
        <b/>
        <sz val="11"/>
        <rFont val="Arial"/>
        <family val="2"/>
      </rPr>
      <t xml:space="preserve">        </t>
    </r>
    <r>
      <rPr>
        <b/>
        <sz val="11"/>
        <rFont val="宋体"/>
        <family val="0"/>
      </rPr>
      <t>目</t>
    </r>
  </si>
  <si>
    <t>决算数</t>
  </si>
  <si>
    <t>一、一般公共预算地方收入</t>
  </si>
  <si>
    <t>二、上级补助收入</t>
  </si>
  <si>
    <t xml:space="preserve">    返还性收入</t>
  </si>
  <si>
    <t xml:space="preserve">    一般性转移支付收入</t>
  </si>
  <si>
    <t xml:space="preserve">    专项转移支付收入</t>
  </si>
  <si>
    <t>三、债务收入</t>
  </si>
  <si>
    <t>四、调入预算稳定调节基金</t>
  </si>
  <si>
    <t>五、调入资金</t>
  </si>
  <si>
    <t>六、上年结余</t>
  </si>
  <si>
    <t>一般公共预算收入合计</t>
  </si>
  <si>
    <t>表2：</t>
  </si>
  <si>
    <r>
      <t>2020</t>
    </r>
    <r>
      <rPr>
        <b/>
        <sz val="18"/>
        <rFont val="宋体"/>
        <family val="0"/>
      </rPr>
      <t>年全市一般公共预算收入决算明细表</t>
    </r>
  </si>
  <si>
    <t>单位:万元</t>
  </si>
  <si>
    <t>项      目</t>
  </si>
  <si>
    <r>
      <t>20</t>
    </r>
    <r>
      <rPr>
        <b/>
        <sz val="10"/>
        <rFont val="宋体"/>
        <family val="0"/>
      </rPr>
      <t>20</t>
    </r>
    <r>
      <rPr>
        <b/>
        <sz val="10"/>
        <rFont val="宋体"/>
        <family val="0"/>
      </rPr>
      <t>年预算数</t>
    </r>
  </si>
  <si>
    <r>
      <t>20</t>
    </r>
    <r>
      <rPr>
        <b/>
        <sz val="10"/>
        <rFont val="宋体"/>
        <family val="0"/>
      </rPr>
      <t>20</t>
    </r>
    <r>
      <rPr>
        <b/>
        <sz val="10"/>
        <rFont val="宋体"/>
        <family val="0"/>
      </rPr>
      <t>年决算数</t>
    </r>
  </si>
  <si>
    <t>决算数为   预算数的%</t>
  </si>
  <si>
    <t>2019年决算数</t>
  </si>
  <si>
    <t>决算数为       上年决算数的%</t>
  </si>
  <si>
    <t>一、税收收入</t>
  </si>
  <si>
    <t>　　增值税</t>
  </si>
  <si>
    <t>　　企业所得税</t>
  </si>
  <si>
    <t>　　个人所得税</t>
  </si>
  <si>
    <t>　　资源税</t>
  </si>
  <si>
    <t>　　城市维护建设税</t>
  </si>
  <si>
    <t>　　房产税</t>
  </si>
  <si>
    <t>　　印花税</t>
  </si>
  <si>
    <t>　　城镇土地使用税</t>
  </si>
  <si>
    <t>　　土地增值税</t>
  </si>
  <si>
    <t>　　车船税</t>
  </si>
  <si>
    <t>　　耕地占用税</t>
  </si>
  <si>
    <t>　　契税</t>
  </si>
  <si>
    <t>　　烟叶税</t>
  </si>
  <si>
    <t xml:space="preserve">    环境保护税</t>
  </si>
  <si>
    <t xml:space="preserve">   其他税收收入</t>
  </si>
  <si>
    <t>二、非税收入</t>
  </si>
  <si>
    <t>　　专项收入</t>
  </si>
  <si>
    <t>　　行政事业性收费收入</t>
  </si>
  <si>
    <t>　　罚没收入</t>
  </si>
  <si>
    <t>　　国有资本经营收入</t>
  </si>
  <si>
    <t>　　国有资源(资产)有偿使用收入</t>
  </si>
  <si>
    <t>　　其他收入</t>
  </si>
  <si>
    <t>一般公共预算地方收入合计</t>
  </si>
  <si>
    <t>表3：</t>
  </si>
  <si>
    <r>
      <t>2020</t>
    </r>
    <r>
      <rPr>
        <b/>
        <sz val="18"/>
        <rFont val="宋体"/>
        <family val="0"/>
      </rPr>
      <t>年全市一般公共预算支出决算总表</t>
    </r>
  </si>
  <si>
    <t>一、一般公共预算支出</t>
  </si>
  <si>
    <t>二、上解上级支出</t>
  </si>
  <si>
    <t>三、债务还本支出</t>
  </si>
  <si>
    <t>四、补充预算稳定调节基金</t>
  </si>
  <si>
    <t>五、年终结余</t>
  </si>
  <si>
    <t>一般公共预算支出合计</t>
  </si>
  <si>
    <t>表4：</t>
  </si>
  <si>
    <r>
      <t>20</t>
    </r>
    <r>
      <rPr>
        <b/>
        <sz val="18"/>
        <rFont val="宋体"/>
        <family val="0"/>
      </rPr>
      <t>20</t>
    </r>
    <r>
      <rPr>
        <b/>
        <sz val="18"/>
        <rFont val="宋体"/>
        <family val="0"/>
      </rPr>
      <t>年全市一般公共预算支出决算功能分类明细表</t>
    </r>
  </si>
  <si>
    <t>项   目</t>
  </si>
  <si>
    <t>决算数为上年       决算数的％</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</si>
  <si>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</si>
  <si>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</si>
  <si>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</si>
  <si>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</si>
  <si>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</si>
  <si>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</si>
  <si>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</si>
  <si>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</si>
  <si>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</si>
  <si>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</si>
  <si>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</si>
  <si>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</si>
  <si>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</si>
  <si>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</si>
  <si>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</si>
  <si>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</si>
  <si>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</si>
  <si>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</si>
  <si>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</si>
  <si>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</si>
  <si>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</si>
  <si>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</si>
  <si>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</si>
  <si>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</si>
  <si>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</si>
  <si>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</si>
  <si>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</si>
  <si>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</si>
  <si>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</si>
  <si>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</si>
  <si>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</si>
  <si>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</si>
  <si>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</si>
  <si>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</si>
  <si>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</si>
  <si>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</si>
  <si>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</si>
  <si>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</si>
  <si>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</si>
  <si>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</si>
  <si>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</si>
  <si>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</si>
  <si>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</si>
  <si>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</si>
  <si>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</si>
  <si>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</si>
  <si>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</si>
  <si>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</si>
  <si>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</si>
  <si>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</si>
  <si>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</si>
  <si>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</si>
  <si>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</si>
  <si>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</si>
  <si>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</si>
  <si>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</si>
  <si>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</si>
  <si>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</si>
  <si>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</si>
  <si>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</si>
  <si>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</si>
  <si>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</si>
  <si>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</si>
  <si>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</si>
  <si>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</si>
  <si>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</si>
  <si>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</si>
  <si>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</si>
  <si>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</si>
  <si>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</si>
  <si>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</si>
  <si>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</si>
  <si>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</si>
  <si>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</si>
  <si>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</si>
  <si>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</si>
  <si>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</si>
  <si>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</si>
  <si>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</si>
  <si>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</si>
  <si>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</si>
  <si>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</si>
  <si>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</si>
  <si>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</si>
  <si>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</si>
  <si>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</si>
  <si>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</si>
  <si>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</si>
  <si>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</si>
  <si>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</si>
  <si>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</si>
  <si>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</si>
  <si>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</si>
  <si>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</si>
  <si>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</si>
  <si>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</si>
  <si>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</si>
  <si>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</si>
  <si>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</si>
  <si>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</si>
  <si>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</si>
  <si>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</si>
  <si>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</si>
  <si>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</si>
  <si>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</si>
  <si>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</si>
  <si>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</si>
  <si>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</si>
  <si>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</si>
  <si>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</si>
  <si>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</si>
  <si>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</si>
  <si>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</si>
  <si>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</si>
  <si>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</si>
  <si>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</si>
  <si>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</si>
  <si>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</si>
  <si>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</si>
  <si>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</si>
  <si>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</si>
  <si>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</si>
  <si>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</si>
  <si>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</si>
  <si>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</si>
  <si>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</si>
  <si>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</si>
  <si>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</si>
  <si>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</si>
  <si>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</si>
  <si>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</si>
  <si>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</si>
  <si>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</si>
  <si>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</si>
  <si>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</si>
  <si>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</si>
  <si>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</si>
  <si>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</si>
  <si>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</si>
  <si>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</si>
  <si>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</si>
  <si>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</si>
  <si>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</si>
  <si>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</si>
  <si>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</si>
  <si>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</si>
  <si>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</si>
  <si>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</si>
  <si>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</si>
  <si>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</si>
  <si>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</si>
  <si>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</si>
  <si>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</si>
  <si>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</si>
  <si>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</si>
  <si>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</si>
  <si>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</si>
  <si>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</si>
  <si>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</si>
  <si>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</si>
  <si>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</si>
  <si>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</si>
  <si>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</si>
  <si>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</si>
  <si>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</si>
  <si>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</si>
  <si>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</si>
  <si>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</si>
  <si>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</si>
  <si>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</si>
  <si>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</si>
  <si>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</si>
  <si>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</si>
  <si>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</si>
  <si>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</si>
  <si>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</si>
  <si>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</si>
  <si>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</si>
  <si>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</si>
  <si>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</si>
  <si>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</si>
  <si>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</si>
  <si>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</si>
  <si>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</si>
  <si>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</si>
  <si>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</si>
  <si>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</si>
  <si>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</si>
  <si>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</si>
  <si>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</si>
  <si>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</si>
  <si>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</si>
  <si>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</si>
  <si>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</si>
  <si>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</si>
  <si>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</si>
  <si>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</si>
  <si>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</si>
  <si>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</si>
  <si>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</si>
  <si>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</si>
  <si>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</si>
  <si>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</si>
  <si>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</si>
  <si>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</si>
  <si>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</si>
  <si>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</si>
  <si>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</si>
  <si>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</si>
  <si>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</si>
  <si>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</si>
  <si>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</si>
  <si>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</si>
  <si>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</si>
  <si>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</si>
  <si>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</si>
  <si>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</si>
  <si>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</si>
  <si>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</si>
  <si>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</si>
  <si>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</si>
  <si>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</si>
  <si>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</si>
  <si>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</si>
  <si>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</si>
  <si>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</si>
  <si>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</si>
  <si>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</si>
  <si>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</si>
  <si>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</si>
  <si>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</si>
  <si>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</si>
  <si>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</si>
  <si>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</si>
  <si>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</si>
  <si>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</si>
  <si>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</si>
  <si>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</si>
  <si>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</si>
  <si>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</si>
  <si>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</si>
  <si>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</si>
  <si>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</si>
  <si>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</si>
  <si>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</si>
  <si>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</si>
  <si>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</si>
  <si>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</si>
  <si>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</si>
  <si>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</si>
  <si>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</si>
  <si>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</si>
  <si>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</si>
  <si>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</si>
  <si>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</si>
  <si>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</si>
  <si>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</si>
  <si>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</si>
  <si>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</si>
  <si>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</si>
  <si>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</si>
  <si>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</si>
  <si>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</si>
  <si>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</si>
  <si>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</si>
  <si>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</si>
  <si>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</si>
  <si>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</si>
  <si>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</si>
  <si>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</si>
  <si>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</si>
  <si>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</si>
  <si>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</si>
  <si>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</si>
  <si>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</si>
  <si>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</si>
  <si>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</si>
  <si>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</si>
  <si>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</si>
  <si>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</si>
  <si>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</si>
  <si>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</si>
  <si>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</si>
  <si>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</si>
  <si>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</si>
  <si>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</si>
  <si>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</si>
  <si>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</si>
  <si>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</si>
  <si>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</si>
  <si>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</si>
  <si>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</si>
  <si>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</si>
  <si>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</si>
  <si>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</si>
  <si>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</si>
  <si>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</si>
  <si>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</si>
  <si>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</si>
  <si>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</si>
  <si>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</si>
  <si>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</si>
  <si>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</si>
  <si>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</si>
  <si>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</si>
  <si>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</si>
  <si>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</si>
  <si>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</si>
  <si>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</si>
  <si>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</si>
  <si>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</si>
  <si>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</si>
  <si>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</si>
  <si>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</si>
  <si>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</si>
  <si>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</si>
  <si>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</si>
  <si>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</si>
  <si>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</si>
  <si>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</si>
  <si>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</si>
  <si>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</si>
  <si>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</si>
  <si>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</si>
  <si>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</si>
  <si>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</si>
  <si>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</si>
  <si>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</si>
  <si>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</si>
  <si>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</si>
  <si>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</si>
  <si>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</si>
  <si>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</si>
  <si>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</si>
  <si>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</si>
  <si>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</si>
  <si>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</si>
  <si>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</si>
  <si>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</si>
  <si>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</si>
  <si>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</si>
  <si>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</si>
  <si>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</si>
  <si>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</si>
  <si>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</si>
  <si>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</si>
  <si>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</si>
  <si>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</si>
  <si>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</si>
  <si>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</si>
  <si>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</si>
  <si>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</si>
  <si>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</si>
  <si>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</si>
  <si>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</si>
  <si>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</si>
  <si>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</si>
  <si>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</si>
  <si>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</si>
  <si>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</si>
  <si>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</si>
  <si>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</si>
  <si>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</si>
  <si>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</si>
  <si>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</si>
  <si>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</si>
  <si>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</si>
  <si>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</si>
  <si>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</si>
  <si>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</si>
  <si>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</si>
  <si>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</si>
  <si>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</si>
  <si>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</si>
  <si>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</si>
  <si>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</si>
  <si>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</si>
  <si>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</si>
  <si>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</si>
  <si>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</si>
  <si>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</si>
  <si>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</si>
  <si>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</si>
  <si>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</si>
  <si>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</si>
  <si>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</si>
  <si>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</si>
  <si>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</si>
  <si>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</si>
  <si>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</si>
  <si>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</si>
  <si>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</si>
  <si>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</si>
  <si>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</si>
  <si>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</si>
  <si>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</si>
  <si>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</si>
  <si>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</si>
  <si>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</si>
  <si>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</si>
  <si>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行政事业单位离退休</t>
  </si>
  <si>
    <t xml:space="preserve">    归口管理的行政单位离退休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</si>
  <si>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</si>
  <si>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</si>
  <si>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</si>
  <si>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</si>
  <si>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</si>
  <si>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</si>
  <si>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</si>
  <si>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</si>
  <si>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</si>
  <si>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</si>
  <si>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</si>
  <si>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</si>
  <si>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</si>
  <si>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</si>
  <si>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</si>
  <si>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</si>
  <si>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</si>
  <si>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</si>
  <si>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</si>
  <si>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</si>
  <si>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</si>
  <si>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</si>
  <si>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</si>
  <si>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</si>
  <si>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</si>
  <si>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</si>
  <si>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</si>
  <si>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</si>
  <si>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</si>
  <si>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</si>
  <si>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</si>
  <si>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</si>
  <si>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</si>
  <si>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</si>
  <si>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</si>
  <si>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</si>
  <si>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</si>
  <si>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</si>
  <si>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</si>
  <si>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</si>
  <si>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</si>
  <si>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</si>
  <si>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</si>
  <si>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</si>
  <si>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</si>
  <si>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</si>
  <si>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</si>
  <si>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</si>
  <si>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</si>
  <si>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</si>
  <si>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</si>
  <si>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</si>
  <si>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</si>
  <si>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</si>
  <si>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</si>
  <si>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</si>
  <si>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</si>
  <si>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</si>
  <si>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</si>
  <si>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</si>
  <si>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</si>
  <si>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</si>
  <si>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</si>
  <si>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</si>
  <si>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</si>
  <si>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</si>
  <si>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</si>
  <si>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</si>
  <si>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</si>
  <si>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</si>
  <si>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</si>
  <si>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</si>
  <si>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</si>
  <si>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</si>
  <si>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</si>
  <si>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</si>
  <si>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</si>
  <si>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</si>
  <si>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</si>
  <si>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</si>
  <si>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</si>
  <si>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</si>
  <si>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</si>
  <si>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</si>
  <si>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</si>
  <si>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</si>
  <si>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</si>
  <si>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</si>
  <si>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</si>
  <si>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</si>
  <si>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</si>
  <si>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</si>
  <si>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</si>
  <si>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</si>
  <si>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</si>
  <si>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</si>
  <si>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</si>
  <si>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</si>
  <si>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</si>
  <si>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</si>
  <si>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</si>
  <si>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</si>
  <si>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</si>
  <si>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</si>
  <si>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</si>
  <si>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</si>
  <si>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</si>
  <si>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</si>
  <si>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</si>
  <si>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</si>
  <si>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</si>
  <si>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</si>
  <si>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</si>
  <si>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</si>
  <si>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</si>
  <si>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</si>
  <si>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</si>
  <si>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</si>
  <si>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</si>
  <si>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</si>
  <si>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</si>
  <si>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</si>
  <si>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</si>
  <si>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</si>
  <si>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</si>
  <si>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</si>
  <si>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</si>
  <si>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</si>
  <si>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</si>
  <si>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</si>
  <si>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</si>
  <si>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</si>
  <si>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</si>
  <si>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</si>
  <si>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</si>
  <si>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</si>
  <si>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</si>
  <si>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</si>
  <si>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</si>
  <si>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</si>
  <si>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</si>
  <si>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</si>
  <si>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</si>
  <si>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</si>
  <si>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</si>
  <si>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</si>
  <si>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</si>
  <si>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</si>
  <si>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</si>
  <si>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</si>
  <si>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</si>
  <si>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</si>
  <si>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</si>
  <si>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</si>
  <si>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</si>
  <si>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</si>
  <si>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</si>
  <si>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</si>
  <si>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</si>
  <si>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</si>
  <si>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</si>
  <si>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</si>
  <si>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</si>
  <si>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</si>
  <si>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</si>
  <si>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</si>
  <si>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</si>
  <si>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</si>
  <si>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</si>
  <si>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</si>
  <si>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</si>
  <si>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</si>
  <si>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</si>
  <si>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</si>
  <si>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</si>
  <si>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</si>
  <si>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</si>
  <si>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</si>
  <si>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</si>
  <si>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</si>
  <si>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</si>
  <si>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</si>
  <si>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</si>
  <si>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</si>
  <si>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</si>
  <si>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</si>
  <si>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</si>
  <si>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</si>
  <si>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</si>
  <si>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</si>
  <si>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</si>
  <si>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</si>
  <si>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</si>
  <si>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</si>
  <si>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</si>
  <si>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</si>
  <si>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</si>
  <si>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</si>
  <si>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</si>
  <si>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</si>
  <si>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</si>
  <si>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</si>
  <si>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</si>
  <si>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</si>
  <si>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</si>
  <si>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</si>
  <si>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</si>
  <si>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</si>
  <si>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</si>
  <si>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</si>
  <si>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</si>
  <si>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</si>
  <si>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</si>
  <si>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</si>
  <si>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</si>
  <si>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</si>
  <si>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</si>
  <si>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</si>
  <si>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</si>
  <si>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</si>
  <si>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</si>
  <si>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</si>
  <si>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</si>
  <si>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</si>
  <si>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</si>
  <si>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</si>
  <si>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</si>
  <si>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</si>
  <si>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</si>
  <si>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</si>
  <si>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</si>
  <si>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</si>
  <si>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</si>
  <si>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</si>
  <si>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</si>
  <si>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</si>
  <si>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</si>
  <si>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</si>
  <si>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</si>
  <si>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</si>
  <si>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</si>
  <si>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</si>
  <si>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</si>
  <si>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</si>
  <si>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</si>
  <si>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</si>
  <si>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</si>
  <si>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</si>
  <si>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</si>
  <si>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</si>
  <si>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</si>
  <si>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</si>
  <si>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</si>
  <si>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</si>
  <si>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</si>
  <si>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</si>
  <si>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</si>
  <si>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</si>
  <si>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</si>
  <si>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</si>
  <si>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</si>
  <si>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</si>
  <si>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</si>
  <si>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</si>
  <si>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</si>
  <si>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</si>
  <si>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</si>
  <si>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</si>
  <si>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</si>
  <si>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</si>
  <si>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</si>
  <si>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</si>
  <si>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</si>
  <si>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</si>
  <si>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</si>
  <si>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</si>
  <si>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</si>
  <si>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</si>
  <si>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</si>
  <si>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</si>
  <si>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</si>
  <si>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</si>
  <si>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</si>
  <si>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</si>
  <si>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</si>
  <si>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</si>
  <si>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</si>
  <si>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</si>
  <si>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</si>
  <si>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</si>
  <si>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</si>
  <si>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</si>
  <si>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</si>
  <si>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</si>
  <si>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</si>
  <si>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</si>
  <si>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</si>
  <si>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</si>
  <si>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</si>
  <si>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</si>
  <si>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</si>
  <si>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</si>
  <si>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</si>
  <si>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</si>
  <si>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</si>
  <si>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</si>
  <si>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</si>
  <si>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</si>
  <si>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</si>
  <si>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</si>
  <si>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</si>
  <si>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</si>
  <si>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</si>
  <si>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</si>
  <si>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</si>
  <si>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</si>
  <si>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</si>
  <si>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</si>
  <si>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</si>
  <si>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</si>
  <si>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</si>
  <si>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</si>
  <si>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</si>
  <si>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</si>
  <si>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</si>
  <si>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</si>
  <si>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</si>
  <si>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</si>
  <si>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</si>
  <si>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</si>
  <si>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</si>
  <si>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</si>
  <si>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</si>
  <si>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</si>
  <si>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</si>
  <si>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</si>
  <si>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</si>
  <si>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</si>
  <si>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</si>
  <si>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</si>
  <si>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</si>
  <si>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</si>
  <si>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</si>
  <si>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</si>
  <si>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</si>
  <si>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</si>
  <si>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</si>
  <si>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</si>
  <si>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</si>
  <si>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</si>
  <si>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</si>
  <si>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</si>
  <si>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</si>
  <si>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</si>
  <si>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</si>
  <si>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</si>
  <si>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</si>
  <si>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</si>
  <si>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</si>
  <si>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</si>
  <si>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</si>
  <si>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</si>
  <si>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</si>
  <si>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</si>
  <si>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</si>
  <si>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</si>
  <si>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</si>
  <si>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</si>
  <si>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</si>
  <si>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</si>
  <si>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</si>
  <si>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</si>
  <si>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</si>
  <si>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</si>
  <si>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</si>
  <si>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</si>
  <si>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</si>
  <si>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</si>
  <si>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</si>
  <si>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</si>
  <si>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</si>
  <si>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</si>
  <si>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</si>
  <si>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</si>
  <si>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</si>
  <si>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</si>
  <si>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</si>
  <si>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</si>
  <si>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</si>
  <si>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</si>
  <si>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</si>
  <si>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</si>
  <si>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</si>
  <si>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</si>
  <si>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</si>
  <si>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</si>
  <si>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</si>
  <si>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</si>
  <si>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</si>
  <si>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</si>
  <si>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</si>
  <si>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</si>
  <si>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</si>
  <si>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</si>
  <si>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</si>
  <si>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</si>
  <si>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</si>
  <si>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</si>
  <si>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</si>
  <si>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</si>
  <si>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</si>
  <si>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</si>
  <si>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</si>
  <si>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</si>
  <si>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</si>
  <si>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</si>
  <si>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</si>
  <si>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</si>
  <si>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</si>
  <si>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</si>
  <si>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</si>
  <si>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</si>
  <si>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</si>
  <si>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</si>
  <si>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</si>
  <si>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</si>
  <si>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</si>
  <si>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</si>
  <si>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</si>
  <si>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</si>
  <si>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</si>
  <si>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</si>
  <si>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</si>
  <si>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</si>
  <si>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</si>
  <si>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</si>
  <si>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</si>
  <si>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</si>
  <si>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</si>
  <si>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</si>
  <si>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</si>
  <si>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</si>
  <si>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</si>
  <si>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</si>
  <si>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</si>
  <si>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</si>
  <si>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</si>
  <si>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</si>
  <si>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</si>
  <si>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</si>
  <si>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</si>
  <si>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</si>
  <si>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</si>
  <si>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</si>
  <si>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</si>
  <si>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</si>
  <si>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</si>
  <si>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</si>
  <si>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</si>
  <si>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</si>
  <si>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</si>
  <si>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</si>
  <si>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</si>
  <si>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</si>
  <si>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</si>
  <si>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</si>
  <si>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</si>
  <si>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</si>
  <si>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</si>
  <si>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</si>
  <si>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</si>
  <si>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</si>
  <si>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</si>
  <si>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</si>
  <si>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</si>
  <si>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</si>
  <si>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</si>
  <si>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</si>
  <si>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</si>
  <si>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</si>
  <si>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</si>
  <si>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</si>
  <si>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</si>
  <si>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</si>
  <si>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</si>
  <si>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</si>
  <si>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</si>
  <si>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</si>
  <si>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</si>
  <si>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</si>
  <si>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</si>
  <si>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</si>
  <si>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</si>
  <si>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</si>
  <si>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</si>
  <si>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</si>
  <si>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</si>
  <si>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</si>
  <si>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</si>
  <si>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</si>
  <si>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</si>
  <si>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</si>
  <si>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</si>
  <si>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</si>
  <si>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</si>
  <si>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</si>
  <si>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</si>
  <si>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</si>
  <si>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</si>
  <si>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</si>
  <si>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</si>
  <si>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</si>
  <si>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</si>
  <si>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</si>
  <si>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</si>
  <si>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</si>
  <si>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</si>
  <si>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</si>
  <si>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</si>
  <si>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</si>
  <si>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</si>
  <si>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</si>
  <si>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</si>
  <si>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</si>
  <si>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</si>
  <si>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</si>
  <si>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</si>
  <si>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</si>
  <si>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</si>
  <si>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</si>
  <si>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</si>
  <si>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</si>
  <si>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</si>
  <si>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</si>
  <si>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</si>
  <si>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</si>
  <si>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</si>
  <si>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</si>
  <si>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</si>
  <si>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</si>
  <si>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</si>
  <si>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</si>
  <si>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</si>
  <si>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</si>
  <si>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</si>
  <si>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</si>
  <si>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</si>
  <si>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</si>
  <si>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</si>
  <si>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</si>
  <si>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</si>
  <si>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</si>
  <si>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</si>
  <si>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</si>
  <si>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</si>
  <si>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</si>
  <si>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</si>
  <si>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</si>
  <si>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</si>
  <si>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</si>
  <si>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</si>
  <si>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</si>
  <si>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</si>
  <si>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</si>
  <si>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</si>
  <si>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</si>
  <si>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</si>
  <si>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</si>
  <si>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</si>
  <si>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</si>
  <si>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</si>
  <si>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</si>
  <si>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</si>
  <si>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</si>
  <si>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</si>
  <si>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</si>
  <si>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</si>
  <si>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</si>
  <si>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</si>
  <si>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</si>
  <si>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</si>
  <si>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</si>
  <si>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</si>
  <si>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</si>
  <si>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</si>
  <si>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</si>
  <si>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</si>
  <si>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</si>
  <si>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</si>
  <si>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</si>
  <si>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</si>
  <si>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</si>
  <si>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</si>
  <si>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</si>
  <si>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</si>
  <si>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</si>
  <si>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</si>
  <si>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</si>
  <si>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</si>
  <si>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</si>
  <si>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</si>
  <si>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</si>
  <si>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</si>
  <si>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</si>
  <si>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</si>
  <si>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</si>
  <si>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</si>
  <si>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</si>
  <si>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</si>
  <si>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</si>
  <si>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</si>
  <si>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</si>
  <si>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</si>
  <si>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</si>
  <si>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</si>
  <si>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</si>
  <si>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</si>
  <si>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</si>
  <si>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</si>
  <si>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</si>
  <si>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</si>
  <si>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</si>
  <si>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</si>
  <si>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</si>
  <si>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</si>
  <si>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</si>
  <si>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</si>
  <si>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</si>
  <si>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</si>
  <si>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</si>
  <si>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</si>
  <si>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</si>
  <si>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</si>
  <si>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</si>
  <si>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</si>
  <si>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地方政府一般债务发行费用支出</t>
  </si>
  <si>
    <t>表5：</t>
  </si>
  <si>
    <r>
      <t>2020</t>
    </r>
    <r>
      <rPr>
        <b/>
        <sz val="18"/>
        <rFont val="宋体"/>
        <family val="0"/>
      </rPr>
      <t>年市级一般公共预算收入决算总表</t>
    </r>
  </si>
  <si>
    <t>三、债务(转贷)收入</t>
  </si>
  <si>
    <t>表6：</t>
  </si>
  <si>
    <r>
      <t>20</t>
    </r>
    <r>
      <rPr>
        <b/>
        <sz val="18"/>
        <rFont val="宋体"/>
        <family val="0"/>
      </rPr>
      <t>20</t>
    </r>
    <r>
      <rPr>
        <b/>
        <sz val="18"/>
        <rFont val="宋体"/>
        <family val="0"/>
      </rPr>
      <t>年市级一般公共预算收入决算明细表</t>
    </r>
  </si>
  <si>
    <t>预算科目</t>
  </si>
  <si>
    <t>决算数为       预算数的%</t>
  </si>
  <si>
    <t>决算数为上年决算数的%</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</si>
  <si>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</si>
  <si>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</si>
  <si>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</si>
  <si>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</si>
  <si>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</si>
  <si>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</si>
  <si>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</si>
  <si>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</si>
  <si>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</si>
  <si>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</si>
  <si>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</si>
  <si>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</si>
  <si>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</si>
  <si>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其他税收收入</t>
  </si>
  <si>
    <t xml:space="preserve">    专项收入</t>
  </si>
  <si>
    <t xml:space="preserve">    行政事业性收费收入</t>
  </si>
  <si>
    <t xml:space="preserve">    罚没收入</t>
  </si>
  <si>
    <t xml:space="preserve">    国有资本经营收入</t>
  </si>
  <si>
    <t xml:space="preserve">    国有资源(资产)有偿使用收入</t>
  </si>
  <si>
    <t xml:space="preserve">    其他收入</t>
  </si>
  <si>
    <t>表7：</t>
  </si>
  <si>
    <r>
      <t>2020</t>
    </r>
    <r>
      <rPr>
        <b/>
        <sz val="18"/>
        <rFont val="宋体"/>
        <family val="0"/>
      </rPr>
      <t>年市级一般公共预算支出决算总表</t>
    </r>
  </si>
  <si>
    <t>支出合计</t>
  </si>
  <si>
    <t>表8：</t>
  </si>
  <si>
    <t>2019年市级一般公共预算支出决算功能分类明细表</t>
  </si>
  <si>
    <t>项     目</t>
  </si>
  <si>
    <t>2018年决算数</t>
  </si>
  <si>
    <t>决算数为上年       决算数的%</t>
  </si>
  <si>
    <t xml:space="preserve">    妇产医院</t>
  </si>
  <si>
    <t xml:space="preserve">    自然保护区</t>
  </si>
  <si>
    <t xml:space="preserve">  退耕还林</t>
  </si>
  <si>
    <t xml:space="preserve">    其他退耕还林支出</t>
  </si>
  <si>
    <t xml:space="preserve">    农村社会事业</t>
  </si>
  <si>
    <t xml:space="preserve">    林业草原防灾减灾</t>
  </si>
  <si>
    <t xml:space="preserve">    水利建设移民支出</t>
  </si>
  <si>
    <t>表9：</t>
  </si>
  <si>
    <t>2020年本级一般公共预算支出基本支出决算表</t>
  </si>
  <si>
    <t>项    目</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</si>
  <si>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</si>
  <si>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</si>
  <si>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</si>
  <si>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</si>
  <si>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</si>
  <si>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</si>
  <si>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</si>
  <si>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</si>
  <si>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</si>
  <si>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</si>
  <si>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</si>
  <si>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</si>
  <si>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</si>
  <si>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</si>
  <si>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</si>
  <si>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</si>
  <si>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</si>
  <si>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</si>
  <si>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</si>
  <si>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</si>
  <si>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</si>
  <si>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</si>
  <si>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</si>
  <si>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</si>
  <si>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</si>
  <si>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</si>
  <si>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</si>
  <si>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</si>
  <si>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</si>
  <si>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</si>
  <si>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</si>
  <si>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</si>
  <si>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</si>
  <si>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</si>
  <si>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</si>
  <si>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</si>
  <si>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</si>
  <si>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</si>
  <si>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</si>
  <si>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</si>
  <si>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</si>
  <si>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</si>
  <si>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</si>
  <si>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</si>
  <si>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</si>
  <si>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</si>
  <si>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</si>
  <si>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</si>
  <si>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</si>
  <si>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</si>
  <si>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</si>
  <si>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</si>
  <si>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</si>
  <si>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</si>
  <si>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</si>
  <si>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</si>
  <si>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本 年 支 出 合 计</t>
  </si>
  <si>
    <t>表10：</t>
  </si>
  <si>
    <t>2020年市级税收返还和转移支付分项目决算表</t>
  </si>
  <si>
    <t>决 算 数</t>
  </si>
  <si>
    <t>合    计</t>
  </si>
  <si>
    <t xml:space="preserve">  返还性支出</t>
  </si>
  <si>
    <t xml:space="preserve">    成品油税费改革税收返还支出</t>
  </si>
  <si>
    <t xml:space="preserve">    增值税“五五分享”税收返还支出</t>
  </si>
  <si>
    <t xml:space="preserve">    其他返还性支出</t>
  </si>
  <si>
    <t xml:space="preserve">  一般性转移支付支出</t>
  </si>
  <si>
    <t xml:space="preserve">    体制补助支出</t>
  </si>
  <si>
    <t xml:space="preserve">    均衡性转移支付支出</t>
  </si>
  <si>
    <t xml:space="preserve">    县级基本财力保障机制奖补资金支出</t>
  </si>
  <si>
    <t xml:space="preserve">    结算补助支出</t>
  </si>
  <si>
    <t xml:space="preserve">    资源枯竭型城市转移支付补助支出</t>
  </si>
  <si>
    <t xml:space="preserve">    企业事业单位划转补助支出</t>
  </si>
  <si>
    <t xml:space="preserve">    产粮(油)大县奖励资金支出</t>
  </si>
  <si>
    <t xml:space="preserve">    固定数额补助支出</t>
  </si>
  <si>
    <t xml:space="preserve">    贫困地区转移支付支出</t>
  </si>
  <si>
    <t xml:space="preserve">    公共安全共同财政事权转移支付支出 </t>
  </si>
  <si>
    <t xml:space="preserve">    教育共同财政事权转移支付支出 </t>
  </si>
  <si>
    <t xml:space="preserve">    科学技术共同财政事权转移支付支出  </t>
  </si>
  <si>
    <t xml:space="preserve">    文化旅游体育与传媒共同财政事权转移支付支出  </t>
  </si>
  <si>
    <t xml:space="preserve">    社会保障和就业共同财政事权转移支付支出 </t>
  </si>
  <si>
    <t xml:space="preserve">    医疗卫生共同财政事权转移支付支出  </t>
  </si>
  <si>
    <t xml:space="preserve">    节能环保共同财政事权转移支付支出</t>
  </si>
  <si>
    <t xml:space="preserve">    农林水共同财政事权转移支付支出</t>
  </si>
  <si>
    <t xml:space="preserve">    交通运输共同财政事权转移支付支出 </t>
  </si>
  <si>
    <t xml:space="preserve">    住房保障共同财政事权转移支付支出</t>
  </si>
  <si>
    <t xml:space="preserve">    粮油物资储备共同财政事权转移支付支出</t>
  </si>
  <si>
    <t xml:space="preserve">    灾害防治及应急管理共同财政事权转移支付支出  </t>
  </si>
  <si>
    <t xml:space="preserve">    其他一般性转移支付支出</t>
  </si>
  <si>
    <t xml:space="preserve">  专项转移支付支出</t>
  </si>
  <si>
    <t xml:space="preserve">    一般公共服务</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</si>
  <si>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</si>
  <si>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</si>
  <si>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</si>
  <si>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</si>
  <si>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</si>
  <si>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</si>
  <si>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</si>
  <si>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</si>
  <si>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</si>
  <si>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</si>
  <si>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</si>
  <si>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</si>
  <si>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住房保障</t>
  </si>
  <si>
    <t xml:space="preserve">    粮油物资储备</t>
  </si>
  <si>
    <t xml:space="preserve">    灾害防治及应急管理</t>
  </si>
  <si>
    <t>表11：</t>
  </si>
  <si>
    <r>
      <t>2020</t>
    </r>
    <r>
      <rPr>
        <b/>
        <sz val="14"/>
        <rFont val="宋体"/>
        <family val="0"/>
      </rPr>
      <t>年市级税收返还和转移支付分地区决算表</t>
    </r>
  </si>
  <si>
    <t>地 区</t>
  </si>
  <si>
    <t>合 计</t>
  </si>
  <si>
    <t>税收返还</t>
  </si>
  <si>
    <t>一般性转移支付</t>
  </si>
  <si>
    <t>专项转移支付</t>
  </si>
  <si>
    <t>合计</t>
  </si>
  <si>
    <t>双清区</t>
  </si>
  <si>
    <t>大祥区</t>
  </si>
  <si>
    <t>北塔区</t>
  </si>
  <si>
    <t>经开区</t>
  </si>
  <si>
    <t>表12：</t>
  </si>
  <si>
    <r>
      <t>2020</t>
    </r>
    <r>
      <rPr>
        <b/>
        <sz val="18"/>
        <rFont val="宋体"/>
        <family val="0"/>
      </rPr>
      <t>年全市政府性基金收入决算表</t>
    </r>
  </si>
  <si>
    <t xml:space="preserve">   一、政府性基金地方收入小计</t>
  </si>
  <si>
    <t xml:space="preserve">     国有土地使用权出让收入</t>
  </si>
  <si>
    <t xml:space="preserve">     城市公用事业附加收入</t>
  </si>
  <si>
    <t xml:space="preserve">     国有土地收益基金收入</t>
  </si>
  <si>
    <t xml:space="preserve">     农业土地开发资金收入</t>
  </si>
  <si>
    <t xml:space="preserve">     城市基础设施配套费收入</t>
  </si>
  <si>
    <t xml:space="preserve">     污水处理费收入</t>
  </si>
  <si>
    <t xml:space="preserve">     新型墙体材料专项基金收入</t>
  </si>
  <si>
    <t xml:space="preserve">     其他政府性基金收入</t>
  </si>
  <si>
    <r>
      <t xml:space="preserve">     </t>
    </r>
    <r>
      <rPr>
        <sz val="11"/>
        <rFont val="宋体"/>
        <family val="0"/>
      </rPr>
      <t>专项债券对应项目专项收入</t>
    </r>
  </si>
  <si>
    <t xml:space="preserve">   二、债务转贷收入</t>
  </si>
  <si>
    <t xml:space="preserve">   三、上级补助收入</t>
  </si>
  <si>
    <t xml:space="preserve">   四、调入资金</t>
  </si>
  <si>
    <t xml:space="preserve">   五、上年结余</t>
  </si>
  <si>
    <t>政府性基金收入合计</t>
  </si>
  <si>
    <t>表13：</t>
  </si>
  <si>
    <r>
      <t>2020</t>
    </r>
    <r>
      <rPr>
        <b/>
        <sz val="18"/>
        <rFont val="宋体"/>
        <family val="0"/>
      </rPr>
      <t>年全市政府性基金支出决算表</t>
    </r>
  </si>
  <si>
    <t xml:space="preserve">   一、本年支出</t>
  </si>
  <si>
    <t xml:space="preserve">  国家电影事业发展专项资金安排的支出</t>
  </si>
  <si>
    <t xml:space="preserve">    资助国产影片放映</t>
  </si>
  <si>
    <t xml:space="preserve">    资助影院建设</t>
  </si>
  <si>
    <t xml:space="preserve">    其他国家电影事业发展专项资金支出</t>
  </si>
  <si>
    <t xml:space="preserve">  旅游发展基金支出</t>
  </si>
  <si>
    <t xml:space="preserve">    地方旅游开发项目补助</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</si>
  <si>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</si>
  <si>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</si>
  <si>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</si>
  <si>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</si>
  <si>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</si>
  <si>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</si>
  <si>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</si>
  <si>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</si>
  <si>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</si>
  <si>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</si>
  <si>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</si>
  <si>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</si>
  <si>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</si>
  <si>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</si>
  <si>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</si>
  <si>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t xml:space="preserve"> </t>
    </r>
    <r>
      <rPr>
        <sz val="11"/>
        <rFont val="宋体"/>
        <family val="0"/>
      </rPr>
      <t xml:space="preserve">   </t>
    </r>
    <r>
      <rPr>
        <sz val="11"/>
        <rFont val="宋体"/>
        <family val="0"/>
      </rPr>
      <t>公共租赁住房支出</t>
    </r>
  </si>
  <si>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</si>
  <si>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</si>
  <si>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</si>
  <si>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</si>
  <si>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</si>
  <si>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</si>
  <si>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r>
      <t xml:space="preserve"> </t>
    </r>
    <r>
      <rPr>
        <sz val="11"/>
        <rFont val="宋体"/>
        <family val="0"/>
      </rPr>
      <t xml:space="preserve">   </t>
    </r>
    <r>
      <rPr>
        <sz val="11"/>
        <rFont val="宋体"/>
        <family val="0"/>
      </rPr>
      <t>城市环境卫生</t>
    </r>
  </si>
  <si>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</si>
  <si>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</si>
  <si>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</si>
  <si>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</si>
  <si>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</si>
  <si>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</si>
  <si>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</si>
  <si>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</si>
  <si>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</si>
  <si>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</si>
  <si>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</si>
  <si>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</si>
  <si>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r>
      <t xml:space="preserve"> </t>
    </r>
    <r>
      <rPr>
        <sz val="11"/>
        <rFont val="宋体"/>
        <family val="0"/>
      </rPr>
      <t xml:space="preserve">   </t>
    </r>
    <r>
      <rPr>
        <sz val="11"/>
        <rFont val="宋体"/>
        <family val="0"/>
      </rPr>
      <t xml:space="preserve">城市公共设施  </t>
    </r>
  </si>
  <si>
    <t xml:space="preserve">    其他城市基础设施配套费对应专项债务收入安排的支出  </t>
  </si>
  <si>
    <r>
      <t xml:space="preserve"> </t>
    </r>
    <r>
      <rPr>
        <sz val="11"/>
        <rFont val="宋体"/>
        <family val="0"/>
      </rPr>
      <t xml:space="preserve"> </t>
    </r>
    <r>
      <rPr>
        <sz val="11"/>
        <rFont val="宋体"/>
        <family val="0"/>
      </rPr>
      <t>污水处理费对应专项债务收入安排的支出</t>
    </r>
  </si>
  <si>
    <r>
      <t xml:space="preserve"> </t>
    </r>
    <r>
      <rPr>
        <sz val="11"/>
        <rFont val="宋体"/>
        <family val="0"/>
      </rPr>
      <t xml:space="preserve">   </t>
    </r>
    <r>
      <rPr>
        <sz val="11"/>
        <rFont val="宋体"/>
        <family val="0"/>
      </rPr>
      <t xml:space="preserve">污水处理设施建设和运营 </t>
    </r>
  </si>
  <si>
    <t xml:space="preserve">  大中型水库库区基金安排的支出</t>
  </si>
  <si>
    <t xml:space="preserve">    其他大中型水库库区基金支出</t>
  </si>
  <si>
    <r>
      <t xml:space="preserve"> </t>
    </r>
    <r>
      <rPr>
        <sz val="11"/>
        <rFont val="宋体"/>
        <family val="0"/>
      </rPr>
      <t xml:space="preserve"> </t>
    </r>
    <r>
      <rPr>
        <sz val="11"/>
        <rFont val="宋体"/>
        <family val="0"/>
      </rPr>
      <t>国家重大水利工程建设基金安排的支出</t>
    </r>
  </si>
  <si>
    <t xml:space="preserve">    三峡后续工作</t>
  </si>
  <si>
    <r>
      <t xml:space="preserve"> </t>
    </r>
    <r>
      <rPr>
        <sz val="11"/>
        <rFont val="宋体"/>
        <family val="0"/>
      </rPr>
      <t xml:space="preserve"> </t>
    </r>
    <r>
      <rPr>
        <sz val="11"/>
        <rFont val="宋体"/>
        <family val="0"/>
      </rPr>
      <t>车辆通行费安排的支出</t>
    </r>
  </si>
  <si>
    <r>
      <t xml:space="preserve"> </t>
    </r>
    <r>
      <rPr>
        <sz val="11"/>
        <rFont val="宋体"/>
        <family val="0"/>
      </rPr>
      <t xml:space="preserve">   </t>
    </r>
    <r>
      <rPr>
        <sz val="11"/>
        <rFont val="宋体"/>
        <family val="0"/>
      </rPr>
      <t>其他车辆通行费安排的支出</t>
    </r>
  </si>
  <si>
    <t xml:space="preserve">  港口建设费安排的支出</t>
  </si>
  <si>
    <t xml:space="preserve">    航道建设和维护</t>
  </si>
  <si>
    <t xml:space="preserve">  民航发展基金支出</t>
  </si>
  <si>
    <t xml:space="preserve">    民航机场建设</t>
  </si>
  <si>
    <t xml:space="preserve">    航线和机场补贴</t>
  </si>
  <si>
    <t xml:space="preserve">  政府收费公路专项债券收入安排的支出  </t>
  </si>
  <si>
    <t xml:space="preserve">    其他政府收费公路专项债券收入安排的支出  </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</si>
  <si>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</si>
  <si>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</si>
  <si>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</si>
  <si>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</si>
  <si>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</si>
  <si>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福利彩票销售机构的业务费支出</t>
  </si>
  <si>
    <t xml:space="preserve">    体育彩票销售机构的业务费支出</t>
  </si>
  <si>
    <r>
      <t xml:space="preserve"> </t>
    </r>
    <r>
      <rPr>
        <sz val="11"/>
        <rFont val="宋体"/>
        <family val="0"/>
      </rPr>
      <t xml:space="preserve">   </t>
    </r>
    <r>
      <rPr>
        <sz val="11"/>
        <rFont val="宋体"/>
        <family val="0"/>
      </rPr>
      <t>彩票发行销售风险基金支出</t>
    </r>
  </si>
  <si>
    <t xml:space="preserve">    彩票市场调控资金支出</t>
  </si>
  <si>
    <t xml:space="preserve">    其他彩票发行销售机构业务费安排的支出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</si>
  <si>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</si>
  <si>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</si>
  <si>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</si>
  <si>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</si>
  <si>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</si>
  <si>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r>
      <t xml:space="preserve"> </t>
    </r>
    <r>
      <rPr>
        <sz val="11"/>
        <rFont val="宋体"/>
        <family val="0"/>
      </rPr>
      <t xml:space="preserve">   </t>
    </r>
    <r>
      <rPr>
        <sz val="11"/>
        <rFont val="宋体"/>
        <family val="0"/>
      </rPr>
      <t>用于文化事业的彩票公益金支出</t>
    </r>
  </si>
  <si>
    <t xml:space="preserve">    用于扶贫的彩票公益金支出</t>
  </si>
  <si>
    <t xml:space="preserve">    用于城乡医疗救助的彩票公益金支出</t>
  </si>
  <si>
    <t xml:space="preserve">    用于其他社会公益事业的彩票公益金支出</t>
  </si>
  <si>
    <t xml:space="preserve">  地方政府专项债务付息支出</t>
  </si>
  <si>
    <t xml:space="preserve">    国有土地使用权出让金债务付息支出</t>
  </si>
  <si>
    <r>
      <t xml:space="preserve"> </t>
    </r>
    <r>
      <rPr>
        <sz val="11"/>
        <rFont val="宋体"/>
        <family val="0"/>
      </rPr>
      <t xml:space="preserve">   </t>
    </r>
    <r>
      <rPr>
        <sz val="11"/>
        <rFont val="宋体"/>
        <family val="0"/>
      </rPr>
      <t>城市基础设施配套费债务付息支出</t>
    </r>
  </si>
  <si>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</si>
  <si>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</si>
  <si>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</si>
  <si>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</si>
  <si>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</si>
  <si>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抗疫特别国债安排的支出</t>
  </si>
  <si>
    <t xml:space="preserve">    公共卫生体系建设</t>
  </si>
  <si>
    <t xml:space="preserve">    粮食安全</t>
  </si>
  <si>
    <t xml:space="preserve">    生态环境治理</t>
  </si>
  <si>
    <t xml:space="preserve">    交通基础设施建设</t>
  </si>
  <si>
    <t xml:space="preserve">    其他基础设施建设</t>
  </si>
  <si>
    <t xml:space="preserve">  抗疫相关支出</t>
  </si>
  <si>
    <t xml:space="preserve">    援企稳岗补贴</t>
  </si>
  <si>
    <t xml:space="preserve">    困难群众基本生活补助</t>
  </si>
  <si>
    <t xml:space="preserve">    其他抗疫相关支出</t>
  </si>
  <si>
    <t xml:space="preserve">   二、上解上级支出</t>
  </si>
  <si>
    <t xml:space="preserve">   三、调出资金</t>
  </si>
  <si>
    <t xml:space="preserve">   四、债务还本支出</t>
  </si>
  <si>
    <t xml:space="preserve">   五、年终结余</t>
  </si>
  <si>
    <t>政府性基金支出合计</t>
  </si>
  <si>
    <t>表14：</t>
  </si>
  <si>
    <r>
      <t>2020</t>
    </r>
    <r>
      <rPr>
        <b/>
        <sz val="18"/>
        <rFont val="宋体"/>
        <family val="0"/>
      </rPr>
      <t>年市级政府性基金收入决算表</t>
    </r>
  </si>
  <si>
    <t>预算数</t>
  </si>
  <si>
    <r>
      <t xml:space="preserve"> </t>
    </r>
    <r>
      <rPr>
        <sz val="11"/>
        <rFont val="宋体"/>
        <family val="0"/>
      </rPr>
      <t xml:space="preserve">    </t>
    </r>
    <r>
      <rPr>
        <sz val="11"/>
        <rFont val="宋体"/>
        <family val="0"/>
      </rPr>
      <t>彩票发行机构和彩票销售机构的业务费用</t>
    </r>
  </si>
  <si>
    <t xml:space="preserve">   二、专项债券对应项目专项收入</t>
  </si>
  <si>
    <t xml:space="preserve">   三、债务转贷收入</t>
  </si>
  <si>
    <t xml:space="preserve">   四、上级补助收入</t>
  </si>
  <si>
    <t xml:space="preserve"> 六、调入资金</t>
  </si>
  <si>
    <t>表15：</t>
  </si>
  <si>
    <r>
      <t>2020</t>
    </r>
    <r>
      <rPr>
        <b/>
        <sz val="18"/>
        <rFont val="宋体"/>
        <family val="0"/>
      </rPr>
      <t>年市级政府性基金支出决算表</t>
    </r>
  </si>
  <si>
    <t xml:space="preserve">  车辆通行费安排的支出</t>
  </si>
  <si>
    <t xml:space="preserve">    其他车辆通行费安排的支出</t>
  </si>
  <si>
    <t xml:space="preserve">   三、政府性基金预算补助下级支出</t>
  </si>
  <si>
    <t>表16：</t>
  </si>
  <si>
    <t>2020年市级政府性基金转移支付分项目决算表</t>
  </si>
  <si>
    <t>合  计</t>
  </si>
  <si>
    <t xml:space="preserve">  国有土地使用权出让收入安排的支出</t>
  </si>
  <si>
    <t>表17：</t>
  </si>
  <si>
    <r>
      <rPr>
        <b/>
        <sz val="14"/>
        <rFont val="Arial"/>
        <family val="2"/>
      </rPr>
      <t>2020</t>
    </r>
    <r>
      <rPr>
        <b/>
        <sz val="14"/>
        <rFont val="宋体"/>
        <family val="0"/>
      </rPr>
      <t>年市级政府性基金转移支付分地区决算表</t>
    </r>
  </si>
  <si>
    <t>表18：</t>
  </si>
  <si>
    <r>
      <t>2020</t>
    </r>
    <r>
      <rPr>
        <b/>
        <sz val="18"/>
        <rFont val="宋体"/>
        <family val="0"/>
      </rPr>
      <t>年全市国有资本经营收入决算表</t>
    </r>
  </si>
  <si>
    <t xml:space="preserve">     一、本年收入</t>
  </si>
  <si>
    <t xml:space="preserve">        利润收入</t>
  </si>
  <si>
    <t xml:space="preserve">        股利、股息收入</t>
  </si>
  <si>
    <t xml:space="preserve">        产权转让收入</t>
  </si>
  <si>
    <t xml:space="preserve">        清算收入</t>
  </si>
  <si>
    <t xml:space="preserve">        其他国有资本经营预算收入</t>
  </si>
  <si>
    <t xml:space="preserve">     二、上级补助收入</t>
  </si>
  <si>
    <t xml:space="preserve">     三、上年结余</t>
  </si>
  <si>
    <t>国有资本经营收入合计</t>
  </si>
  <si>
    <t>表19：</t>
  </si>
  <si>
    <r>
      <t>2019</t>
    </r>
    <r>
      <rPr>
        <b/>
        <sz val="18"/>
        <rFont val="宋体"/>
        <family val="0"/>
      </rPr>
      <t>年全市国有资本经营支出决算表</t>
    </r>
  </si>
  <si>
    <t xml:space="preserve">     一、本年支出</t>
  </si>
  <si>
    <t xml:space="preserve">       解决历史遗留问题及改革成本支出</t>
  </si>
  <si>
    <t xml:space="preserve">         国有企业改革成本支出</t>
  </si>
  <si>
    <t xml:space="preserve">         其他解决历史遗留问题及改革成本支出</t>
  </si>
  <si>
    <t xml:space="preserve">       国有企业资本金注入</t>
  </si>
  <si>
    <t xml:space="preserve">         其他国有企业资本金注入</t>
  </si>
  <si>
    <t xml:space="preserve">       金融国有资本经营预算支出</t>
  </si>
  <si>
    <t xml:space="preserve">         其他金融国有资本经营预算支出</t>
  </si>
  <si>
    <t xml:space="preserve">       其他国有资本经营预算支出(款)</t>
  </si>
  <si>
    <t xml:space="preserve">         其他金融国有资本经营预算支出（项）</t>
  </si>
  <si>
    <t xml:space="preserve">     二、调出资金</t>
  </si>
  <si>
    <t xml:space="preserve">     三、国有资本经营预算年终结余</t>
  </si>
  <si>
    <t>国有资本经营支出合计</t>
  </si>
  <si>
    <t>表20：</t>
  </si>
  <si>
    <r>
      <t>2020</t>
    </r>
    <r>
      <rPr>
        <b/>
        <sz val="18"/>
        <rFont val="宋体"/>
        <family val="0"/>
      </rPr>
      <t>年市级国有资本经营收入决算表</t>
    </r>
  </si>
  <si>
    <r>
      <t xml:space="preserve">   </t>
    </r>
    <r>
      <rPr>
        <sz val="11"/>
        <rFont val="宋体"/>
        <family val="0"/>
      </rPr>
      <t xml:space="preserve">    </t>
    </r>
    <r>
      <rPr>
        <sz val="11"/>
        <rFont val="宋体"/>
        <family val="0"/>
      </rPr>
      <t xml:space="preserve"> 清算收入</t>
    </r>
  </si>
  <si>
    <t>表21：</t>
  </si>
  <si>
    <r>
      <t>2020</t>
    </r>
    <r>
      <rPr>
        <b/>
        <sz val="18"/>
        <rFont val="宋体"/>
        <family val="0"/>
      </rPr>
      <t>年市级国有资本经营支出决算表</t>
    </r>
  </si>
  <si>
    <t xml:space="preserve">     二、国有资本经营预算补助下级支出</t>
  </si>
  <si>
    <r>
      <t xml:space="preserve">    </t>
    </r>
    <r>
      <rPr>
        <sz val="11"/>
        <rFont val="宋体"/>
        <family val="0"/>
      </rPr>
      <t xml:space="preserve"> </t>
    </r>
    <r>
      <rPr>
        <sz val="11"/>
        <rFont val="宋体"/>
        <family val="0"/>
      </rPr>
      <t>三、调出资金</t>
    </r>
  </si>
  <si>
    <t xml:space="preserve">     四、国有资本经营预算年终结余</t>
  </si>
  <si>
    <r>
      <t>表2</t>
    </r>
    <r>
      <rPr>
        <sz val="11"/>
        <rFont val="宋体"/>
        <family val="0"/>
      </rPr>
      <t>2</t>
    </r>
    <r>
      <rPr>
        <sz val="11"/>
        <rFont val="宋体"/>
        <family val="0"/>
      </rPr>
      <t>：</t>
    </r>
  </si>
  <si>
    <r>
      <t>2020</t>
    </r>
    <r>
      <rPr>
        <b/>
        <sz val="18"/>
        <rFont val="宋体"/>
        <family val="0"/>
      </rPr>
      <t>年全市社会保险基金收入决算表</t>
    </r>
  </si>
  <si>
    <r>
      <rPr>
        <b/>
        <sz val="11"/>
        <rFont val="宋体"/>
        <family val="0"/>
      </rPr>
      <t>项</t>
    </r>
    <r>
      <rPr>
        <b/>
        <sz val="11"/>
        <rFont val="Arial"/>
        <family val="2"/>
      </rPr>
      <t xml:space="preserve">        </t>
    </r>
    <r>
      <rPr>
        <b/>
        <sz val="11"/>
        <rFont val="宋体"/>
        <family val="0"/>
      </rPr>
      <t>目</t>
    </r>
  </si>
  <si>
    <t>一、本年收入</t>
  </si>
  <si>
    <t xml:space="preserve">    机关养老保险基金</t>
  </si>
  <si>
    <t xml:space="preserve">       其中：保险费收入</t>
  </si>
  <si>
    <t xml:space="preserve">       补缴养老保险费收入</t>
  </si>
  <si>
    <t xml:space="preserve">       利息收入</t>
  </si>
  <si>
    <t xml:space="preserve">       财政补贴收入</t>
  </si>
  <si>
    <t xml:space="preserve">       转移收入</t>
  </si>
  <si>
    <t xml:space="preserve">       其他收入</t>
  </si>
  <si>
    <t xml:space="preserve">    失业保险基金</t>
  </si>
  <si>
    <t xml:space="preserve">       上级补助收入</t>
  </si>
  <si>
    <t xml:space="preserve">       下级上解收入</t>
  </si>
  <si>
    <t xml:space="preserve">    城镇职工基本医疗保险基金（含生育）</t>
  </si>
  <si>
    <t xml:space="preserve">    工伤保险基金</t>
  </si>
  <si>
    <t xml:space="preserve">   城乡居民基本养老保险基金</t>
  </si>
  <si>
    <t xml:space="preserve">        转移收入</t>
  </si>
  <si>
    <t xml:space="preserve">   城乡居民基本医疗保险基金</t>
  </si>
  <si>
    <t>二、上年结余</t>
  </si>
  <si>
    <t>社会保险基金收入合计</t>
  </si>
  <si>
    <r>
      <t>表2</t>
    </r>
    <r>
      <rPr>
        <sz val="11"/>
        <rFont val="宋体"/>
        <family val="0"/>
      </rPr>
      <t>3</t>
    </r>
    <r>
      <rPr>
        <sz val="11"/>
        <rFont val="宋体"/>
        <family val="0"/>
      </rPr>
      <t>：</t>
    </r>
  </si>
  <si>
    <r>
      <t>2020</t>
    </r>
    <r>
      <rPr>
        <b/>
        <sz val="18"/>
        <rFont val="宋体"/>
        <family val="0"/>
      </rPr>
      <t>年全市社会保险基金支出决算表</t>
    </r>
  </si>
  <si>
    <t>一、本年支出</t>
  </si>
  <si>
    <t xml:space="preserve">   机关养老保险基金</t>
  </si>
  <si>
    <t xml:space="preserve">       其中:社会保险待遇支出</t>
  </si>
  <si>
    <t xml:space="preserve">       其他支出</t>
  </si>
  <si>
    <t xml:space="preserve">       转移支出</t>
  </si>
  <si>
    <t xml:space="preserve">   失业保险基金</t>
  </si>
  <si>
    <t xml:space="preserve">   城镇职工基本医疗保险基金（含生育）</t>
  </si>
  <si>
    <t xml:space="preserve">   工伤保险基金收入</t>
  </si>
  <si>
    <t xml:space="preserve">    城乡居民基本医疗保险基金</t>
  </si>
  <si>
    <t>二、累计结余</t>
  </si>
  <si>
    <t>社会保险基金支出合计</t>
  </si>
  <si>
    <r>
      <t>表2</t>
    </r>
    <r>
      <rPr>
        <sz val="11"/>
        <rFont val="宋体"/>
        <family val="0"/>
      </rPr>
      <t>4</t>
    </r>
    <r>
      <rPr>
        <sz val="11"/>
        <rFont val="宋体"/>
        <family val="0"/>
      </rPr>
      <t>：</t>
    </r>
  </si>
  <si>
    <r>
      <t>2020</t>
    </r>
    <r>
      <rPr>
        <b/>
        <sz val="18"/>
        <rFont val="宋体"/>
        <family val="0"/>
      </rPr>
      <t>年市级社会保险基金收入决算表</t>
    </r>
  </si>
  <si>
    <r>
      <t>表2</t>
    </r>
    <r>
      <rPr>
        <sz val="11"/>
        <rFont val="宋体"/>
        <family val="0"/>
      </rPr>
      <t>5</t>
    </r>
    <r>
      <rPr>
        <sz val="11"/>
        <rFont val="宋体"/>
        <family val="0"/>
      </rPr>
      <t>：</t>
    </r>
  </si>
  <si>
    <r>
      <t>2020</t>
    </r>
    <r>
      <rPr>
        <b/>
        <sz val="18"/>
        <rFont val="宋体"/>
        <family val="0"/>
      </rPr>
      <t>年市级社会保险基金支出决算表</t>
    </r>
  </si>
  <si>
    <r>
      <t>表2</t>
    </r>
    <r>
      <rPr>
        <sz val="11"/>
        <rFont val="宋体"/>
        <family val="0"/>
      </rPr>
      <t>6</t>
    </r>
    <r>
      <rPr>
        <sz val="11"/>
        <rFont val="宋体"/>
        <family val="0"/>
      </rPr>
      <t>：</t>
    </r>
  </si>
  <si>
    <t>邵阳市地方政府债务限额余额情况表</t>
  </si>
  <si>
    <t>金额单位：亿元</t>
  </si>
  <si>
    <t>地区</t>
  </si>
  <si>
    <t>2020年地方政府债务限额</t>
  </si>
  <si>
    <t>2020年地方政府债务余额</t>
  </si>
  <si>
    <t>一般债务</t>
  </si>
  <si>
    <t>专项债务</t>
  </si>
  <si>
    <t>邵阳市</t>
  </si>
  <si>
    <t>市本级</t>
  </si>
  <si>
    <t>邵东市</t>
  </si>
  <si>
    <t>新邵县</t>
  </si>
  <si>
    <t>邵阳县</t>
  </si>
  <si>
    <t>隆回县</t>
  </si>
  <si>
    <t>洞口县</t>
  </si>
  <si>
    <t>绥宁县</t>
  </si>
  <si>
    <t>新宁县</t>
  </si>
  <si>
    <t>城步苗族自治县</t>
  </si>
  <si>
    <t>武冈市</t>
  </si>
  <si>
    <t xml:space="preserve"> </t>
  </si>
  <si>
    <r>
      <t>表2</t>
    </r>
    <r>
      <rPr>
        <sz val="11"/>
        <rFont val="宋体"/>
        <family val="0"/>
      </rPr>
      <t>7</t>
    </r>
    <r>
      <rPr>
        <sz val="11"/>
        <rFont val="宋体"/>
        <family val="0"/>
      </rPr>
      <t>：</t>
    </r>
  </si>
  <si>
    <t>邵阳市地方政府债券发行情况表</t>
  </si>
  <si>
    <t>2020年新增政府债券发行数额</t>
  </si>
  <si>
    <t>一般债券发行数额</t>
  </si>
  <si>
    <t>专项债券发行数额</t>
  </si>
  <si>
    <t>小计</t>
  </si>
  <si>
    <t>新增一般债券</t>
  </si>
  <si>
    <t>再融资一般债券</t>
  </si>
  <si>
    <t>园区配套建设专项债券</t>
  </si>
  <si>
    <t>交通基础设施建设专项债券</t>
  </si>
  <si>
    <t>社会事业专项债券</t>
  </si>
  <si>
    <t>水务建设专项债券</t>
  </si>
  <si>
    <t>农林水利专项债券</t>
  </si>
  <si>
    <t>再融资专项债券</t>
  </si>
  <si>
    <r>
      <t>表2</t>
    </r>
    <r>
      <rPr>
        <sz val="11"/>
        <rFont val="宋体"/>
        <family val="0"/>
      </rPr>
      <t>8</t>
    </r>
    <r>
      <rPr>
        <sz val="11"/>
        <rFont val="宋体"/>
        <family val="0"/>
      </rPr>
      <t>：</t>
    </r>
  </si>
  <si>
    <t>邵阳市地方政府债务还本付息情况表</t>
  </si>
  <si>
    <t>2020年政府债务还本数额</t>
  </si>
  <si>
    <t>2020年政府债务付息数额</t>
  </si>
  <si>
    <r>
      <t>表2</t>
    </r>
    <r>
      <rPr>
        <sz val="11"/>
        <rFont val="宋体"/>
        <family val="0"/>
      </rPr>
      <t>9</t>
    </r>
    <r>
      <rPr>
        <sz val="11"/>
        <rFont val="宋体"/>
        <family val="0"/>
      </rPr>
      <t>：</t>
    </r>
  </si>
  <si>
    <t>邵阳市2020年新增地方政府债券资金使用安排情况表</t>
  </si>
  <si>
    <t>区域</t>
  </si>
  <si>
    <t>新增专项债券</t>
  </si>
  <si>
    <t>项目名称</t>
  </si>
  <si>
    <t>金额</t>
  </si>
  <si>
    <t>湘中幼儿师范高等专科学校扩建项目</t>
  </si>
  <si>
    <t>邵阳市邵阳经济开发区配套公共基础设施项目</t>
  </si>
  <si>
    <t>青少年及妇儿活动中心项目</t>
  </si>
  <si>
    <t>湖南省邵阳经开区湘商产业园标准厂房配套及附属工程项目</t>
  </si>
  <si>
    <t>邵阳体育运动学校整体搬迁项目</t>
  </si>
  <si>
    <t>中国特种玻璃谷（一期）项目</t>
  </si>
  <si>
    <t>邵阳市双清区良种场城区老旧小区改造配套基础设施建设项目</t>
  </si>
  <si>
    <t>湖南邵阳高端显示器件产业园基础设施配套项目</t>
  </si>
  <si>
    <t>邵阳市“洋溪沟、龙须沟”两沟环境污染综合治理工程</t>
  </si>
  <si>
    <t>邵阳市火车站客运综合交通枢纽工程配套基础设施建设项目</t>
  </si>
  <si>
    <t>城区路口电子警察建设项目</t>
  </si>
  <si>
    <t>邵阳市红旗渠污水厂扩建提标、管网改造及修复和雨溪片区雨污分流调水工程项目</t>
  </si>
  <si>
    <t>江北垃圾填埋场封场治理工程项目</t>
  </si>
  <si>
    <t>邵阳市洋溪桥污水厂提标及管网新建和改造工程项目</t>
  </si>
  <si>
    <t>蔡锷故居文化产业园</t>
  </si>
  <si>
    <t>邵阳市江北污水提标、管网新建及修复工程项目</t>
  </si>
  <si>
    <t>邵阳市污水处理厂污泥集中处置中心拆迁安置地配套基础设施建设项目</t>
  </si>
  <si>
    <t>邵阳职业技术学院基础设施建设项目</t>
  </si>
  <si>
    <t>邵阳市垃圾填埋场防护距离内700米房屋搬迁安置项目</t>
  </si>
  <si>
    <t>湘中职业技术学院建设工程项目</t>
  </si>
  <si>
    <t>邵阳市桃花新城消防站建设项目</t>
  </si>
  <si>
    <t>邵阳市第二中学明德楼拆除重建工程项目</t>
  </si>
  <si>
    <t>市大祥区公路管理局城区危桥改造项目</t>
  </si>
  <si>
    <t>邵阳市两院四路电力管线入地工程项目</t>
  </si>
  <si>
    <t>邵阳市桂花湾安置小区建设项目(含桂花东苑项目、星湖花苑项目、福源小区项目）</t>
  </si>
  <si>
    <t>邵阳市第十七中学异地新建项目</t>
  </si>
  <si>
    <t>市城区治超不停车检测系统建设项目</t>
  </si>
  <si>
    <r>
      <t>双清区大水小学搬迁重建项目设计采购施工（</t>
    </r>
    <r>
      <rPr>
        <sz val="12"/>
        <rFont val="Arial"/>
        <family val="2"/>
      </rPr>
      <t>EPC</t>
    </r>
    <r>
      <rPr>
        <sz val="12"/>
        <rFont val="宋体"/>
        <family val="0"/>
      </rPr>
      <t>）总承包</t>
    </r>
  </si>
  <si>
    <t>邵阳市双清区新增幼儿园建设项目</t>
  </si>
  <si>
    <t>邵阳市双清区明德学校二期建设项目</t>
  </si>
  <si>
    <t>邵阳市双清区老年人医养中心建设项目</t>
  </si>
  <si>
    <r>
      <t>老旧城区</t>
    </r>
    <r>
      <rPr>
        <sz val="12"/>
        <rFont val="Arial"/>
        <family val="2"/>
      </rPr>
      <t>D</t>
    </r>
    <r>
      <rPr>
        <sz val="12"/>
        <rFont val="宋体"/>
        <family val="0"/>
      </rPr>
      <t>级危房改造工程</t>
    </r>
  </si>
  <si>
    <r>
      <t>中心城区主干道临街建筑</t>
    </r>
    <r>
      <rPr>
        <sz val="12"/>
        <rFont val="Arial"/>
        <family val="2"/>
      </rPr>
      <t>“</t>
    </r>
    <r>
      <rPr>
        <sz val="12"/>
        <rFont val="宋体"/>
        <family val="0"/>
      </rPr>
      <t>穿衣戴帽</t>
    </r>
    <r>
      <rPr>
        <sz val="12"/>
        <rFont val="Arial"/>
        <family val="2"/>
      </rPr>
      <t>”</t>
    </r>
    <r>
      <rPr>
        <sz val="12"/>
        <rFont val="宋体"/>
        <family val="0"/>
      </rPr>
      <t>工程</t>
    </r>
  </si>
  <si>
    <t>白马村公路提质改造工程</t>
  </si>
  <si>
    <t>白云至清水塘公路提质工程</t>
  </si>
  <si>
    <t>罗市镇特色小镇建设</t>
  </si>
  <si>
    <t>湖南省邵阳市大祥省级工业集中区湘商产业园基础设施建设项目</t>
  </si>
  <si>
    <t>邵阳市大祥区农村公路建设</t>
  </si>
  <si>
    <t>湖南省邵阳市资江干流资江南岸雪峰桥至桂花桥水环境综合治理工程项目</t>
  </si>
  <si>
    <t>曙光小学建设项目</t>
  </si>
  <si>
    <t>蔡锷故里博览园建设</t>
  </si>
  <si>
    <t>西苑小学建设项目</t>
  </si>
  <si>
    <t>用于化解大班额、农村公路建设等项目建设</t>
  </si>
  <si>
    <t>北塔医院项目建设</t>
  </si>
  <si>
    <t>自然村通水泥（沥青）路</t>
  </si>
  <si>
    <t>邵东生态产业园标准化厂房及配套基础设施建设</t>
  </si>
  <si>
    <t>廉桥医药工业科技园污水处理厂</t>
  </si>
  <si>
    <t>邵东市城乡供水一体化建设项目</t>
  </si>
  <si>
    <t>扶贫公路建设及危桥改造</t>
  </si>
  <si>
    <t>邵东市人民医院东扩建设项目</t>
  </si>
  <si>
    <t>邵东市机关幼儿园</t>
  </si>
  <si>
    <t>邵东市中医院新建门诊、内科住院综合楼建设项目</t>
  </si>
  <si>
    <t>贫困村村级服务平台建设</t>
  </si>
  <si>
    <t>邵东2020年农村人居环境综合整治项目</t>
  </si>
  <si>
    <t>村卫生室改扩建（含设备购置）</t>
  </si>
  <si>
    <t>邵阳市邵东市两廉公路智能停车场建设项目</t>
  </si>
  <si>
    <t>邵东市昭阳初级中学</t>
  </si>
  <si>
    <t>易地扶贫搬迁</t>
  </si>
  <si>
    <t>书院站增加客运功能</t>
  </si>
  <si>
    <t>教师周转房建设</t>
  </si>
  <si>
    <t>2020年危房改造</t>
  </si>
  <si>
    <t>邵阳市新邵县省级经开区雀塘循环经济产业园产业园标准化厂房（二期）及配套设施建设项目</t>
  </si>
  <si>
    <t>2020年自然村通水泥(沥青）路</t>
  </si>
  <si>
    <t>邵阳市新邵县自来水公司老旧管网更新改造项目</t>
  </si>
  <si>
    <t>新邵县乡镇污水处理厂及配套管网工程</t>
  </si>
  <si>
    <r>
      <t>新邵县省级经开区</t>
    </r>
    <r>
      <rPr>
        <sz val="12"/>
        <rFont val="Arial"/>
        <family val="2"/>
      </rPr>
      <t>“135”</t>
    </r>
    <r>
      <rPr>
        <sz val="12"/>
        <rFont val="宋体"/>
        <family val="0"/>
      </rPr>
      <t>工程智能制造标准化厂房及配套基础设施建设项目</t>
    </r>
  </si>
  <si>
    <t>农村人居环境整治</t>
  </si>
  <si>
    <t>邵阳市新邵县省级经开区湘商产业园污水处理厂（一期）及配套基础设施建设项目</t>
  </si>
  <si>
    <t>新邵县资江左岸一桥至消防大队段防洪堤、景观、污水管道及肖家湾段防洪堤亲水平台加宽工程</t>
  </si>
  <si>
    <t>邵阳市新邵县城智能停车场及配套设施（一期）项目</t>
  </si>
  <si>
    <t>公路保养和路面养护</t>
  </si>
  <si>
    <t>中小学校办学条件改善</t>
  </si>
  <si>
    <t>垃圾处置</t>
  </si>
  <si>
    <t>脱贫攻坚基础设施（水利1000、交通2200）</t>
  </si>
  <si>
    <t>湖南省邵阳市邵阳县工业集中区承接产业转移示范区一期工程基础设施项目</t>
  </si>
  <si>
    <t>农村危房改造</t>
  </si>
  <si>
    <t>邵阳县承接产业转型示范区建设项目（一期）工程</t>
  </si>
  <si>
    <t>2019年自然村通水泥路建设</t>
  </si>
  <si>
    <t>邵阳县县城智能停车场及新能源汽车充电桩建设项目</t>
  </si>
  <si>
    <t>乡镇污水管网建设</t>
  </si>
  <si>
    <t>邵阳鸡公岩国家石漠公园建设项目</t>
  </si>
  <si>
    <t>邵阳县芙蓉学校建设项目</t>
  </si>
  <si>
    <r>
      <t>邵阳县</t>
    </r>
    <r>
      <rPr>
        <sz val="12"/>
        <rFont val="Times New Roman"/>
        <family val="1"/>
      </rPr>
      <t>2020</t>
    </r>
    <r>
      <rPr>
        <sz val="12"/>
        <rFont val="宋体"/>
        <family val="0"/>
      </rPr>
      <t>年农村人居环境整治项目</t>
    </r>
  </si>
  <si>
    <t>邵阳县思源双合实验学校建设项目</t>
  </si>
  <si>
    <t>湖南省邵阳市邵阳县第二水厂工程</t>
  </si>
  <si>
    <t>邵阳县2017年农村饮水安全全覆盖暨巩固提升工程</t>
  </si>
  <si>
    <t>邵阳县黄亭市-黄豆园公路</t>
  </si>
  <si>
    <t>妇幼保健院整体搬迁建设项目</t>
  </si>
  <si>
    <t>怀邵衡铁路隆回站配套设施建设项目</t>
  </si>
  <si>
    <t>隆回县3万吨粮食储备库及救灾应急物流设施建设项目</t>
  </si>
  <si>
    <t>大中修建设和交通顽瘴痼疾整治项目</t>
  </si>
  <si>
    <t>隆回县妇幼保健计划生育服务中心和两个街道社区卫生服务中心建设项目</t>
  </si>
  <si>
    <t>一中实验楼改建工程建设项目</t>
  </si>
  <si>
    <t>隆回县城乡污水处理设施建设项目</t>
  </si>
  <si>
    <t>住院大楼</t>
  </si>
  <si>
    <t>邵阳市隆回县园区配套公共基础设施项目</t>
  </si>
  <si>
    <t>紫霞园、白沙湾大桥</t>
  </si>
  <si>
    <t>湖南省隆回县老年院建设项目</t>
  </si>
  <si>
    <t>第二芙蓉学校建设项目</t>
  </si>
  <si>
    <t>隆回县疾病预防控制中心实验室和隔离防控中心工程建设项目</t>
  </si>
  <si>
    <t>农村道路</t>
  </si>
  <si>
    <t>第一芙蓉学校建设项目</t>
  </si>
  <si>
    <t>高沙镇云峰污水处理项目</t>
  </si>
  <si>
    <t>县妇幼保健计生服务中心迁建项目</t>
  </si>
  <si>
    <t>洞山醪公路改造工程项目</t>
  </si>
  <si>
    <t>县仙鹤园殡仪馆和公墓陵园建设项目</t>
  </si>
  <si>
    <t>洞口县基层公共服务中心建设项目</t>
  </si>
  <si>
    <t>洞口县乡镇污水处理设施建设项目</t>
  </si>
  <si>
    <t>洞口县第二芙蓉学校建设项目</t>
  </si>
  <si>
    <t>山门镇城镇污水处理系统项目</t>
  </si>
  <si>
    <t>洞口县思源学校（二期）建设项目</t>
  </si>
  <si>
    <t>洞口县森林康养基地建设项目</t>
  </si>
  <si>
    <t>洞口三中女生宿舍建设项目</t>
  </si>
  <si>
    <t>洞口县基层公共卫生服务体系建设项目</t>
  </si>
  <si>
    <t>洞口县再生资源回收站建设项目</t>
  </si>
  <si>
    <t>洞口县承接产业转移示范区建设项目</t>
  </si>
  <si>
    <t>2020年农村公路路网建设项目</t>
  </si>
  <si>
    <t>洞口一中南校区运动场改造</t>
  </si>
  <si>
    <t>农安饮水工程</t>
  </si>
  <si>
    <t>城区生活垃圾卫生填埋处置项目</t>
  </si>
  <si>
    <t>公安技术用房建设项目</t>
  </si>
  <si>
    <t>农村宅基地和集体建设用地确权登记发证</t>
  </si>
  <si>
    <t>国省干线（高黄公路）改造工程</t>
  </si>
  <si>
    <t>花园阁湿地公园入园道路建设</t>
  </si>
  <si>
    <t>绥宁县城社会综合停车场体系建设项目</t>
  </si>
  <si>
    <t>县城万家坪大桥维修建设项目</t>
  </si>
  <si>
    <t>绥宁县陵园（殡仪馆）建设</t>
  </si>
  <si>
    <t>枫黄公路建设</t>
  </si>
  <si>
    <t>湖南省邵阳市绥宁县武阳镇等12乡镇污水处理及管网建设</t>
  </si>
  <si>
    <t>枫香大道建设</t>
  </si>
  <si>
    <t>秀水水库项目</t>
  </si>
  <si>
    <t>寨黄公路</t>
  </si>
  <si>
    <t>湖南省邵阳市绥宁县城乡供水一体化项目</t>
  </si>
  <si>
    <t>黄坪公路</t>
  </si>
  <si>
    <t>绥宁县湘商产业园三期工程项目</t>
  </si>
  <si>
    <t>兰家至上堡公路</t>
  </si>
  <si>
    <t>农村公路治顽瘴痼疾</t>
  </si>
  <si>
    <t>农村公路自然村通水泥路</t>
  </si>
  <si>
    <t>水联公路</t>
  </si>
  <si>
    <t>武靖绥宁连接线（出口到隧道口、二水厂至一小段）配套设施建设</t>
  </si>
  <si>
    <t>长铺大桥至和善广场巫水河岸沿线整治工程</t>
  </si>
  <si>
    <t>长隆、经发、职教新区、看守所等场地平整、雨污管网</t>
  </si>
  <si>
    <t>长坪路第一期</t>
  </si>
  <si>
    <t>城东出口整治</t>
  </si>
  <si>
    <t>拘留所搬迁及戒毒所建设工程</t>
  </si>
  <si>
    <t>看守所搬迁</t>
  </si>
  <si>
    <t>广播电视村村通</t>
  </si>
  <si>
    <t>工业园区基础设施建设</t>
  </si>
  <si>
    <t>气象站搬迁</t>
  </si>
  <si>
    <t>“四城同创”县城基础设施建设</t>
  </si>
  <si>
    <t>芙蓉学校建设</t>
  </si>
  <si>
    <t>思源学校建设</t>
  </si>
  <si>
    <t>农综平台建设</t>
  </si>
  <si>
    <t>花园阁湿地公园基础设施建设</t>
  </si>
  <si>
    <t>2018年自然村通水泥路</t>
  </si>
  <si>
    <t>湖南省邵阳市新宁县立体智能停车场</t>
  </si>
  <si>
    <t>新宁县市民服务中心（社会停车场）综合体建设项目</t>
  </si>
  <si>
    <t>湖南省邵阳市新宁县人民医院外科大楼项目</t>
  </si>
  <si>
    <t>新宁县义务教育均衡发展建设项目（四改三化项目）</t>
  </si>
  <si>
    <t>新宁县湘商产业园“135”工程升级版基础设施项目</t>
  </si>
  <si>
    <t>2018年贫困村道路</t>
  </si>
  <si>
    <t>新宁县县城西北部（含北大门）污水管网建设工程</t>
  </si>
  <si>
    <t>县城主要道路提质改造</t>
  </si>
  <si>
    <t>新宁县自来水厂三期扩建及配套管网改造工程</t>
  </si>
  <si>
    <t>新宁县江口桥至黄皮坳公路</t>
  </si>
  <si>
    <t>新宁县第二人民医院综合性住院楼建设项目</t>
  </si>
  <si>
    <t>新宁县城镇公共停车场（位）与配套基础设施建设一期项目</t>
  </si>
  <si>
    <t>二所合一项目</t>
  </si>
  <si>
    <t>城步县</t>
  </si>
  <si>
    <t>城步县儒林大道北段绿化项目</t>
  </si>
  <si>
    <t>县中医医院整体搬迁工程建设项目</t>
  </si>
  <si>
    <t>白云大道项目</t>
  </si>
  <si>
    <t>城步苗族自治县环大南山精品线路旅游基础设施建设项目</t>
  </si>
  <si>
    <t>城步县农村综合服务中心建设项目</t>
  </si>
  <si>
    <t>城步苗族自治县县城污水处理综合治理项目</t>
  </si>
  <si>
    <t>城步县丹口污水处理建设项目</t>
  </si>
  <si>
    <t>城步苗族自治县2020年农村人居环境整治综合建设项目</t>
  </si>
  <si>
    <t>S251、S341城步南山牧场至绥宁古龙岩公路改建工程</t>
  </si>
  <si>
    <t>城步县荣昌路道路建设项目</t>
  </si>
  <si>
    <t>s251/s341城步南山牧场至绥宁古龙岩公路改建工程</t>
  </si>
  <si>
    <t>城步县芙蓉学校及全县学校基础设施建设项目</t>
  </si>
  <si>
    <t>城步县城南防洪排涝综合开发治理项目</t>
  </si>
  <si>
    <t>城步县农村综合服务平台建设项目</t>
  </si>
  <si>
    <t>城步县S219线K195+800-K201+145路段路面大修工程建设项目</t>
  </si>
  <si>
    <t>城步县大竹坪安置区建设项目</t>
  </si>
  <si>
    <t>城步工业集中区标准化厂房及配套基础设施建设项目</t>
  </si>
  <si>
    <t>城步县地质灾害灾后重建搬迁避让项目</t>
  </si>
  <si>
    <t>城北城南污水提升泵站及管网建设项目</t>
  </si>
  <si>
    <r>
      <t>武冈市</t>
    </r>
    <r>
      <rPr>
        <sz val="12"/>
        <rFont val="Arial"/>
        <family val="2"/>
      </rPr>
      <t>Y048</t>
    </r>
    <r>
      <rPr>
        <sz val="12"/>
        <rFont val="宋体"/>
        <family val="0"/>
      </rPr>
      <t>、</t>
    </r>
    <r>
      <rPr>
        <sz val="12"/>
        <rFont val="Arial"/>
        <family val="2"/>
      </rPr>
      <t>Y059</t>
    </r>
    <r>
      <rPr>
        <sz val="12"/>
        <rFont val="宋体"/>
        <family val="0"/>
      </rPr>
      <t>（司马冲长抄段）维修工程</t>
    </r>
  </si>
  <si>
    <t>邵阳市武冈市云山旅游基础设施建设项目</t>
  </si>
  <si>
    <t>农村环境治理项目</t>
  </si>
  <si>
    <t>武冈市城关镇污水处理厂及配套管网建设项目</t>
  </si>
  <si>
    <t>武冈市农村生活污水治理项目</t>
  </si>
  <si>
    <t>邵阳市武冈市城区污水处理和污泥无害化处理设施提质升级改造工程</t>
  </si>
  <si>
    <t>武冈市新时代文明实践中心建设</t>
  </si>
  <si>
    <r>
      <t>武冈市国省干线</t>
    </r>
    <r>
      <rPr>
        <sz val="12"/>
        <rFont val="Arial"/>
        <family val="2"/>
      </rPr>
      <t>S245</t>
    </r>
    <r>
      <rPr>
        <sz val="12"/>
        <rFont val="宋体"/>
        <family val="0"/>
      </rPr>
      <t>等道路工程</t>
    </r>
  </si>
  <si>
    <t>湖南武冈经开区智能制造产业园标准厂房及配套设施建设项目</t>
  </si>
  <si>
    <t>武冈市邓元泰镇田中心桥建设工程</t>
  </si>
  <si>
    <t>邵阳市武冈市经济开发区（省级）标准化厂房及配套基础设施建设项目</t>
  </si>
  <si>
    <t>武冈二中学校建设</t>
  </si>
  <si>
    <t>武冈市第五中学宿舍楼项目</t>
  </si>
  <si>
    <r>
      <t>武冈市</t>
    </r>
    <r>
      <rPr>
        <sz val="12"/>
        <rFont val="Arial"/>
        <family val="2"/>
      </rPr>
      <t>X133</t>
    </r>
    <r>
      <rPr>
        <sz val="12"/>
        <rFont val="宋体"/>
        <family val="0"/>
      </rPr>
      <t>（水浸坪至天鹅公路）维修工程</t>
    </r>
  </si>
  <si>
    <r>
      <t>武冈市</t>
    </r>
    <r>
      <rPr>
        <sz val="12"/>
        <rFont val="Arial"/>
        <family val="2"/>
      </rPr>
      <t>S336</t>
    </r>
    <r>
      <rPr>
        <sz val="12"/>
        <rFont val="宋体"/>
        <family val="0"/>
      </rPr>
      <t>至小水公路（渡头桥段）维修工程</t>
    </r>
  </si>
  <si>
    <t>武冈市邓家铺镇中心幼儿园附属工程</t>
  </si>
  <si>
    <r>
      <t>武冈市</t>
    </r>
    <r>
      <rPr>
        <sz val="12"/>
        <rFont val="Arial"/>
        <family val="2"/>
      </rPr>
      <t>X001</t>
    </r>
    <r>
      <rPr>
        <sz val="12"/>
        <rFont val="宋体"/>
        <family val="0"/>
      </rPr>
      <t>（邓家铺至洞口杨林公路）维修工程</t>
    </r>
  </si>
  <si>
    <t>武冈市法相岩办事处踏水桥建设工程</t>
  </si>
  <si>
    <t>武冈市城区道路维修工程</t>
  </si>
  <si>
    <t>武冈市农村公路窄路加宽工程</t>
  </si>
  <si>
    <r>
      <t>武冈市</t>
    </r>
    <r>
      <rPr>
        <sz val="12"/>
        <rFont val="Arial"/>
        <family val="2"/>
      </rPr>
      <t>X142</t>
    </r>
    <r>
      <rPr>
        <sz val="12"/>
        <rFont val="宋体"/>
        <family val="0"/>
      </rPr>
      <t>叉路口至南风垄里道路维修工程</t>
    </r>
  </si>
  <si>
    <t>武冈市自然村通水泥（沥青）路项目</t>
  </si>
  <si>
    <t>武冈市乡镇污水管网建设</t>
  </si>
  <si>
    <t>武冈市脱贫攻坚等基础设施补短板项目</t>
  </si>
  <si>
    <t>2020年市级重大投资项目表</t>
  </si>
  <si>
    <t>序号</t>
  </si>
  <si>
    <t>单位</t>
  </si>
  <si>
    <t>项目金额（万元）</t>
  </si>
  <si>
    <t>中共邵阳市委办公室</t>
  </si>
  <si>
    <t>党政通信运维费及专项工作经费</t>
  </si>
  <si>
    <t>2-1</t>
  </si>
  <si>
    <t>邵阳市财政局</t>
  </si>
  <si>
    <t>预算绩效管理工作经费</t>
  </si>
  <si>
    <t>2-2</t>
  </si>
  <si>
    <t>法制宣传培训经费</t>
  </si>
  <si>
    <t>2-3</t>
  </si>
  <si>
    <t>注协业务费</t>
  </si>
  <si>
    <t>2-4</t>
  </si>
  <si>
    <t>票据工本费</t>
  </si>
  <si>
    <t>邵阳市审计局</t>
  </si>
  <si>
    <t>审计外勤专项经费</t>
  </si>
  <si>
    <t>4-1</t>
  </si>
  <si>
    <t>邵阳市公安局</t>
  </si>
  <si>
    <t>反恐怖工作经费</t>
  </si>
  <si>
    <t>4-2</t>
  </si>
  <si>
    <t>公安专线</t>
  </si>
  <si>
    <t>4-3</t>
  </si>
  <si>
    <t>监察委协辅警经费保障</t>
  </si>
  <si>
    <t>4-4</t>
  </si>
  <si>
    <t>监管支队保安工资</t>
  </si>
  <si>
    <t>4-5</t>
  </si>
  <si>
    <t>戒毒医疗康复经费</t>
  </si>
  <si>
    <t>4-6</t>
  </si>
  <si>
    <t>警犬经费</t>
  </si>
  <si>
    <t>4-7</t>
  </si>
  <si>
    <t>拘押收教场所经费</t>
  </si>
  <si>
    <t>4-8</t>
  </si>
  <si>
    <t>看守所运行经费</t>
  </si>
  <si>
    <t>4-9</t>
  </si>
  <si>
    <t>流动人口服务管理</t>
  </si>
  <si>
    <t>4-10</t>
  </si>
  <si>
    <t>收治中心保安工资</t>
  </si>
  <si>
    <t>4-11</t>
  </si>
  <si>
    <t>维护民警执法权威抚慰基金</t>
  </si>
  <si>
    <t>4-12</t>
  </si>
  <si>
    <t>协辅警经费保障</t>
  </si>
  <si>
    <t>邵阳市公安局大祥分局</t>
  </si>
  <si>
    <t>辅警工资及警务平台</t>
  </si>
  <si>
    <t>6-1</t>
  </si>
  <si>
    <t>邵阳市公安局双清分局</t>
  </si>
  <si>
    <t>辅警项目经费</t>
  </si>
  <si>
    <t>6-2</t>
  </si>
  <si>
    <t>移动警务平台项目经费</t>
  </si>
  <si>
    <t>7-1</t>
  </si>
  <si>
    <t>邵阳市公安局北塔分局</t>
  </si>
  <si>
    <t>警务平台经费</t>
  </si>
  <si>
    <t>7-2</t>
  </si>
  <si>
    <t>辅警经费</t>
  </si>
  <si>
    <t>8-1</t>
  </si>
  <si>
    <t>邵阳市司法局</t>
  </si>
  <si>
    <t>法律顾问项目经费</t>
  </si>
  <si>
    <t>8-2</t>
  </si>
  <si>
    <t>立法、行政复议、两证培训经费</t>
  </si>
  <si>
    <t>8-3</t>
  </si>
  <si>
    <t>律师参与涉法涉诉办案工作</t>
  </si>
  <si>
    <t>8-4</t>
  </si>
  <si>
    <t>普法宣传工作经费</t>
  </si>
  <si>
    <t>8-5</t>
  </si>
  <si>
    <t>人民监督员履职及培训工作经费</t>
  </si>
  <si>
    <t>8-6</t>
  </si>
  <si>
    <t>人民调解以奖代补工作经费</t>
  </si>
  <si>
    <t>8-7</t>
  </si>
  <si>
    <t>社区矫正经费</t>
  </si>
  <si>
    <t>中共邵阳市委统战部</t>
  </si>
  <si>
    <t>“四同创建”引导资金</t>
  </si>
  <si>
    <t>邵阳市民主党派行政事务办</t>
  </si>
  <si>
    <t>民主党派行政事务办办公经费</t>
  </si>
  <si>
    <t>民革邵阳市委</t>
  </si>
  <si>
    <t>党派调研经费</t>
  </si>
  <si>
    <t>民盟邵阳市委</t>
  </si>
  <si>
    <t>民建邵阳市委</t>
  </si>
  <si>
    <t>民进邵阳市委</t>
  </si>
  <si>
    <t>农工党邵阳市委</t>
  </si>
  <si>
    <t>16-1</t>
  </si>
  <si>
    <t>中共邵阳市委政策研究室</t>
  </si>
  <si>
    <t>政策研究专项经费</t>
  </si>
  <si>
    <t>16-2</t>
  </si>
  <si>
    <t>财经工作专项经费</t>
  </si>
  <si>
    <t>17-1</t>
  </si>
  <si>
    <t>邵阳市信访局</t>
  </si>
  <si>
    <t>信访复查复核经费</t>
  </si>
  <si>
    <t>17-2</t>
  </si>
  <si>
    <t>联席办工作经费</t>
  </si>
  <si>
    <t>17-3</t>
  </si>
  <si>
    <t>群众工作部工作经费</t>
  </si>
  <si>
    <t>17-4</t>
  </si>
  <si>
    <t>特殊疑难信访问题专项工作经费</t>
  </si>
  <si>
    <t>17-5</t>
  </si>
  <si>
    <t>驻京维稳劝返办专项工作经费</t>
  </si>
  <si>
    <t>17-6</t>
  </si>
  <si>
    <t>驻京维稳劝返办稳控场所租赁专项经费</t>
  </si>
  <si>
    <t>17-7</t>
  </si>
  <si>
    <t>临聘人员工资</t>
  </si>
  <si>
    <t>18-1</t>
  </si>
  <si>
    <t>市民宗局</t>
  </si>
  <si>
    <t>市级少数民族发展资金</t>
  </si>
  <si>
    <t>18-2</t>
  </si>
  <si>
    <t>市级宗教团体工作经费</t>
  </si>
  <si>
    <t>邵阳市公安局交通警察支队</t>
  </si>
  <si>
    <t>邵阳市公安局交通警察支队警辅人员支出</t>
  </si>
  <si>
    <t>20-1</t>
  </si>
  <si>
    <t>中国共产党邵阳市委员会党校</t>
  </si>
  <si>
    <t>主体班培训费</t>
  </si>
  <si>
    <t>20-2</t>
  </si>
  <si>
    <t>主体班生活费</t>
  </si>
  <si>
    <t>20-3</t>
  </si>
  <si>
    <t>课题科研经费</t>
  </si>
  <si>
    <t>20-4</t>
  </si>
  <si>
    <t>智库工作经费</t>
  </si>
  <si>
    <t>21-1</t>
  </si>
  <si>
    <t>邵阳市行政审批服务局</t>
  </si>
  <si>
    <t>窗口工作经费</t>
  </si>
  <si>
    <t>21-2</t>
  </si>
  <si>
    <t>一件事一次办业务经费（12345热线话务、临聘人员、办公经费）</t>
  </si>
  <si>
    <t>21-3</t>
  </si>
  <si>
    <t>一件事一次办业务经费（政务服务运维经费）</t>
  </si>
  <si>
    <t>21-4</t>
  </si>
  <si>
    <t>电子政务办项目经费划转</t>
  </si>
  <si>
    <t>邵阳市市场监督管理局</t>
  </si>
  <si>
    <t>市场监督管理事务</t>
  </si>
  <si>
    <t>九三学社邵阳市委</t>
  </si>
  <si>
    <t>邵阳市工商业联合会</t>
  </si>
  <si>
    <t>非公经济党组织建设、调研、教育培训、商会管理</t>
  </si>
  <si>
    <t>25-1</t>
  </si>
  <si>
    <t>邵阳市教育局</t>
  </si>
  <si>
    <t>2020年“文明风采”大赛、2020年中职学校技能大赛，2020年中职教师能力大赛</t>
  </si>
  <si>
    <t>25-2</t>
  </si>
  <si>
    <t>国家义务教育质量监测工作</t>
  </si>
  <si>
    <t>25-3</t>
  </si>
  <si>
    <t>2020年春、秋季开学工作专项督导检查</t>
  </si>
  <si>
    <t>25-4</t>
  </si>
  <si>
    <t>义务教育教师工资待遇落实情况专项督导</t>
  </si>
  <si>
    <t>25-5</t>
  </si>
  <si>
    <t>义务教育基本均衡发展评估验收</t>
  </si>
  <si>
    <t>25-6</t>
  </si>
  <si>
    <t>2019、2020年度义务教育标准化教学点乡镇寄宿制学校和农村公办幼儿园建设项目校（园）评估验收</t>
  </si>
  <si>
    <t>25-7</t>
  </si>
  <si>
    <t>市示范性高中督导评估</t>
  </si>
  <si>
    <t>25-8</t>
  </si>
  <si>
    <t>市示范性幼儿园督导评估</t>
  </si>
  <si>
    <t>25-9</t>
  </si>
  <si>
    <t>援疆教师生活补贴</t>
  </si>
  <si>
    <t>26-1</t>
  </si>
  <si>
    <t>湘中幼儿师范高等专科学校</t>
  </si>
  <si>
    <t>公费生定向培养经费</t>
  </si>
  <si>
    <t>26-2</t>
  </si>
  <si>
    <t>生均拨款奖补资金</t>
  </si>
  <si>
    <t>27-1</t>
  </si>
  <si>
    <t>邵阳市动物疾病预防控制中心</t>
  </si>
  <si>
    <t>生猪定点屠宰管理</t>
  </si>
  <si>
    <t>27-2</t>
  </si>
  <si>
    <t>重大动物疫病监测</t>
  </si>
  <si>
    <t>邵阳市文化市场综合执法局</t>
  </si>
  <si>
    <t>文化市场综合执法专项经费</t>
  </si>
  <si>
    <t>29-1</t>
  </si>
  <si>
    <t>邵阳市文化旅游广电体育局</t>
  </si>
  <si>
    <t>2020年度“三区”人才支持计划文化工作者项目经费</t>
  </si>
  <si>
    <t>29-2</t>
  </si>
  <si>
    <t>校园足球</t>
  </si>
  <si>
    <t>29-3</t>
  </si>
  <si>
    <t>省在邵2个训练基地及其他</t>
  </si>
  <si>
    <t>29-4</t>
  </si>
  <si>
    <t>文艺精品创作经费</t>
  </si>
  <si>
    <t>29-5</t>
  </si>
  <si>
    <t>安全传输保障经费10万元</t>
  </si>
  <si>
    <t>29-6</t>
  </si>
  <si>
    <t>抽样调查和游客满意度调查、旅游统计工作</t>
  </si>
  <si>
    <t>29-7</t>
  </si>
  <si>
    <t>床位数普查</t>
  </si>
  <si>
    <t>29-8</t>
  </si>
  <si>
    <t>党建教育培训</t>
  </si>
  <si>
    <t>29-9</t>
  </si>
  <si>
    <t>公众号、管网运行维护</t>
  </si>
  <si>
    <t>29-10</t>
  </si>
  <si>
    <t>广电事业发展经费</t>
  </si>
  <si>
    <t>29-11</t>
  </si>
  <si>
    <t>全民健身活动经费</t>
  </si>
  <si>
    <t>29-12</t>
  </si>
  <si>
    <t>全省旅游星级饭店技能大赛</t>
  </si>
  <si>
    <t>29-13</t>
  </si>
  <si>
    <t>全市基层公共文化人才培训班；湖南省公共文旅云邵阳市运营服务费；全市群众文化活动；全市文旅志愿服务活动</t>
  </si>
  <si>
    <t>29-14</t>
  </si>
  <si>
    <t>全市市级非遗人培训班 、全国文化和自然遗产日展会展示活动</t>
  </si>
  <si>
    <t>29-15</t>
  </si>
  <si>
    <t>邵阳市文化旅游资源普查</t>
  </si>
  <si>
    <t>29-16</t>
  </si>
  <si>
    <t>市场管理工作会议</t>
  </si>
  <si>
    <t>29-17</t>
  </si>
  <si>
    <t>市场管理科系列日常工作</t>
  </si>
  <si>
    <t>29-18</t>
  </si>
  <si>
    <t>市老年体协工作经费28万</t>
  </si>
  <si>
    <t>29-19</t>
  </si>
  <si>
    <t>送客入村与民宿定标培训</t>
  </si>
  <si>
    <t>29-20</t>
  </si>
  <si>
    <t>中国湖南省首届特色文创旅游商品（设计）大赛筹备经费</t>
  </si>
  <si>
    <t>29-21</t>
  </si>
  <si>
    <t>网吧整治专项经费</t>
  </si>
  <si>
    <t>29-22</t>
  </si>
  <si>
    <t>网络安全与意识形态安全工作</t>
  </si>
  <si>
    <t>29-23</t>
  </si>
  <si>
    <t>全市文旅产业调查</t>
  </si>
  <si>
    <t>29-24</t>
  </si>
  <si>
    <t>文旅市场监管整治</t>
  </si>
  <si>
    <t>29-25</t>
  </si>
  <si>
    <t>文物保护经费</t>
  </si>
  <si>
    <t>29-26</t>
  </si>
  <si>
    <t>制作《邵阳文旅》宣传片</t>
  </si>
  <si>
    <t>邵阳市科学技术情报研究所</t>
  </si>
  <si>
    <t>农村农业信息化工作</t>
  </si>
  <si>
    <t>31-1</t>
  </si>
  <si>
    <t>邵阳市档案馆</t>
  </si>
  <si>
    <t>档案征集</t>
  </si>
  <si>
    <t>31-2</t>
  </si>
  <si>
    <t>新农村建设档案工作</t>
  </si>
  <si>
    <t>31-3</t>
  </si>
  <si>
    <t>档案保护费</t>
  </si>
  <si>
    <t>31-4</t>
  </si>
  <si>
    <t>档案编研展览</t>
  </si>
  <si>
    <t>31-5</t>
  </si>
  <si>
    <t>档案利用服务</t>
  </si>
  <si>
    <t>31-6</t>
  </si>
  <si>
    <t>档案信息化</t>
  </si>
  <si>
    <t>31-7</t>
  </si>
  <si>
    <t>劳务派遣人员经费</t>
  </si>
  <si>
    <t>邵阳市地方志编纂室</t>
  </si>
  <si>
    <t>编纂《邵阳年鉴（2020）》</t>
  </si>
  <si>
    <t>33-1</t>
  </si>
  <si>
    <t>市社科联</t>
  </si>
  <si>
    <t>课题立项、社科普及、成果评奖</t>
  </si>
  <si>
    <t>33-2</t>
  </si>
  <si>
    <t>邵阳红品牌建设宣传</t>
  </si>
  <si>
    <t>34-1</t>
  </si>
  <si>
    <t>邵阳市松坡图书馆</t>
  </si>
  <si>
    <t>免费开放专项资金</t>
  </si>
  <si>
    <t>34-2</t>
  </si>
  <si>
    <t>追加经费、购书费、运行经费</t>
  </si>
  <si>
    <t>34-3</t>
  </si>
  <si>
    <t>自助图书馆经费、馆系统终端建设项目（文化事业发展资金）</t>
  </si>
  <si>
    <t>34-4</t>
  </si>
  <si>
    <t>中央补助地方公共文化服务体系建设绩效奖励资</t>
  </si>
  <si>
    <t>34-5</t>
  </si>
  <si>
    <t>活动经费</t>
  </si>
  <si>
    <t>34-6</t>
  </si>
  <si>
    <t>新馆建成后的各项投入</t>
  </si>
  <si>
    <t>35-1</t>
  </si>
  <si>
    <t>邵阳市少年儿童图书馆</t>
  </si>
  <si>
    <t>图书及设备购置</t>
  </si>
  <si>
    <t>35-2</t>
  </si>
  <si>
    <t>防疫设备购置</t>
  </si>
  <si>
    <t>35-3</t>
  </si>
  <si>
    <t>数字图书馆建设项目</t>
  </si>
  <si>
    <t>35-4</t>
  </si>
  <si>
    <t>购书、运行费</t>
  </si>
  <si>
    <t>35-5</t>
  </si>
  <si>
    <t>中央补助地方美术馆公共图书馆文化馆（站）免费开放专项资金及市财政配套资金</t>
  </si>
  <si>
    <t>36-1</t>
  </si>
  <si>
    <t>邵阳市文化馆</t>
  </si>
  <si>
    <t>公共文化服务建设体系绩效奖励资金</t>
  </si>
  <si>
    <t>36-2</t>
  </si>
  <si>
    <t>“抗疫情、促发展”文旅融合项目资金</t>
  </si>
  <si>
    <t>36-3</t>
  </si>
  <si>
    <t>宝庆群艺汇经费</t>
  </si>
  <si>
    <t>36-4</t>
  </si>
  <si>
    <t>免费开放专项业务费</t>
  </si>
  <si>
    <t>36-5</t>
  </si>
  <si>
    <t>群众文化活动经费</t>
  </si>
  <si>
    <t>36-6</t>
  </si>
  <si>
    <t>群众文化品牌建设经费</t>
  </si>
  <si>
    <t>37-1</t>
  </si>
  <si>
    <t>邵阳花鼓戏保护传承中心</t>
  </si>
  <si>
    <t>第二届全国地方戏曲南方会演</t>
  </si>
  <si>
    <t>37-2</t>
  </si>
  <si>
    <t>创排经费《豆腐西施》</t>
  </si>
  <si>
    <t>37-3</t>
  </si>
  <si>
    <t>创排经费《蜜桔红了》</t>
  </si>
  <si>
    <t>37-4</t>
  </si>
  <si>
    <t>邵阳市戏曲春晚</t>
  </si>
  <si>
    <t>37-5</t>
  </si>
  <si>
    <t>疫情补助</t>
  </si>
  <si>
    <t>邵阳职业技术学院　</t>
  </si>
  <si>
    <t>职业教育发展经费</t>
  </si>
  <si>
    <t>邵阳市科学技术局</t>
  </si>
  <si>
    <t>科技活动周系列宣传活动及科技三下乡活动</t>
  </si>
  <si>
    <t>邵阳市广播影视监看监听中心</t>
  </si>
  <si>
    <t>邵阳市广播影视监管平台运行维护</t>
  </si>
  <si>
    <t>41-1</t>
  </si>
  <si>
    <t>邵阳市美术馆</t>
  </si>
  <si>
    <t>美术馆免费展出经费、运营经费</t>
  </si>
  <si>
    <t>41-2</t>
  </si>
  <si>
    <t>美术馆免费开放及公益活动配套经费</t>
  </si>
  <si>
    <t>42</t>
  </si>
  <si>
    <t>市委网信办</t>
  </si>
  <si>
    <t>邵阳市委网信办网络安全应急指挥中心建设项目</t>
  </si>
  <si>
    <t>43-1</t>
  </si>
  <si>
    <t>邵阳市农业农村局</t>
  </si>
  <si>
    <t>农村人居环境整治经费</t>
  </si>
  <si>
    <t>43-2</t>
  </si>
  <si>
    <t>高标准农田建设工作经费</t>
  </si>
  <si>
    <t>43-3</t>
  </si>
  <si>
    <t>邵阳红优质农产品公共品牌溯源体系建设采购项目</t>
  </si>
  <si>
    <t>43-4</t>
  </si>
  <si>
    <t>瓜类工作经费</t>
  </si>
  <si>
    <t>邵阳市种子管理处</t>
  </si>
  <si>
    <t>农作物种子安全管理</t>
  </si>
  <si>
    <t>邵阳市农业科学研究院</t>
  </si>
  <si>
    <t>科研经费</t>
  </si>
  <si>
    <t>46-1</t>
  </si>
  <si>
    <t>邵阳市农业综合行政执法支队</t>
  </si>
  <si>
    <t>抽样检测及无害化处理专项执法　</t>
  </si>
  <si>
    <t>46-2</t>
  </si>
  <si>
    <t>粮食及农产品质量安全专项执法</t>
  </si>
  <si>
    <t>46-3</t>
  </si>
  <si>
    <t>生猪屠宰专项执法</t>
  </si>
  <si>
    <t>46-4</t>
  </si>
  <si>
    <t>“农资”打假专项执法</t>
  </si>
  <si>
    <t>46-5</t>
  </si>
  <si>
    <t>渔政专项执法</t>
  </si>
  <si>
    <t>47-1</t>
  </si>
  <si>
    <t>邵阳市矿山救护支队</t>
  </si>
  <si>
    <t>救援设备维修维护费</t>
  </si>
  <si>
    <t>47-2</t>
  </si>
  <si>
    <t>救援培训费、训练费</t>
  </si>
  <si>
    <t>47-3</t>
  </si>
  <si>
    <t>老工伤人员医疗卫生经费</t>
  </si>
  <si>
    <t>47-4</t>
  </si>
  <si>
    <t>合同制职工经费</t>
  </si>
  <si>
    <t>47-5</t>
  </si>
  <si>
    <t>意外伤害保险</t>
  </si>
  <si>
    <t>48-1</t>
  </si>
  <si>
    <t>邵阳市应急管理局</t>
  </si>
  <si>
    <t>应急防火</t>
  </si>
  <si>
    <t>48-2</t>
  </si>
  <si>
    <t>第二批城市应急避难场所建设</t>
  </si>
  <si>
    <t>49</t>
  </si>
  <si>
    <t>邵阳市工业企业改制服务办公室</t>
  </si>
  <si>
    <t>信访维稳工作经费</t>
  </si>
  <si>
    <t>50-1</t>
  </si>
  <si>
    <t>邵阳市卫生健康委员会</t>
  </si>
  <si>
    <t>公共服务</t>
  </si>
  <si>
    <t>50-2</t>
  </si>
  <si>
    <t>计划生育服务</t>
  </si>
  <si>
    <t>50-3</t>
  </si>
  <si>
    <t>能力建设</t>
  </si>
  <si>
    <t>50-4</t>
  </si>
  <si>
    <t>新冠肺炎疫情防控</t>
  </si>
  <si>
    <t>邵阳市劳动监察局</t>
  </si>
  <si>
    <t>农民工维权及农民工工资支付情况专项检查专项经费</t>
  </si>
  <si>
    <t>邵阳市企业养老保险处</t>
  </si>
  <si>
    <t>定期开展生存认证经费和代发资金系统项目费</t>
  </si>
  <si>
    <t>53-1</t>
  </si>
  <si>
    <t>邵阳市医保中心</t>
  </si>
  <si>
    <t>医保手册、医保卡费用</t>
  </si>
  <si>
    <t>53-2</t>
  </si>
  <si>
    <t>医保跨省联网信息费</t>
  </si>
  <si>
    <t>53-3</t>
  </si>
  <si>
    <t>网络维护费</t>
  </si>
  <si>
    <t>邵阳市机关社保处</t>
  </si>
  <si>
    <t>退休人员管理活动经费</t>
  </si>
  <si>
    <t>55-1</t>
  </si>
  <si>
    <t>邵阳市民政局</t>
  </si>
  <si>
    <t>春风行动</t>
  </si>
  <si>
    <t>55-2</t>
  </si>
  <si>
    <t>留守儿童关爱保护体系建设</t>
  </si>
  <si>
    <t>56-1</t>
  </si>
  <si>
    <t>邵阳市就业服务中心</t>
  </si>
  <si>
    <t>创业贷款担保中心工作经费</t>
  </si>
  <si>
    <t>56-2</t>
  </si>
  <si>
    <t>社保补贴窗口工作经费</t>
  </si>
  <si>
    <t>邵阳市社会福利院</t>
  </si>
  <si>
    <t>孤残儿童及三无人员经费</t>
  </si>
  <si>
    <t>邵阳市救助管理站</t>
  </si>
  <si>
    <t>三无人员及孤残儿童经费</t>
  </si>
  <si>
    <t>邵阳市疾病预防控制中心</t>
  </si>
  <si>
    <t>重大公共卫生服务及重大传染病防治</t>
  </si>
  <si>
    <t>邵阳市失业保险处</t>
  </si>
  <si>
    <t>失业动态监测相关工作经费</t>
  </si>
  <si>
    <t>邵阳市卫生计生综合监督执法局</t>
  </si>
  <si>
    <t>卫生监管，快速检测、试剂及产品抽检经费</t>
  </si>
  <si>
    <t>邵阳市城乡居民社会养老保险处</t>
  </si>
  <si>
    <t>63-1</t>
  </si>
  <si>
    <t>邵阳市退役军人事务局</t>
  </si>
  <si>
    <t>优抚经费</t>
  </si>
  <si>
    <t>63-2</t>
  </si>
  <si>
    <t>1953年12月31日前参军在企退休士兵生活困补</t>
  </si>
  <si>
    <t>63-3</t>
  </si>
  <si>
    <t>三区企业改制、下岗和无单位残疾军人定期生活困难补助</t>
  </si>
  <si>
    <t>63-4</t>
  </si>
  <si>
    <t>信访维稳基金和特困救助基金等</t>
  </si>
  <si>
    <t>63-5</t>
  </si>
  <si>
    <t>企业军转干部解困资金</t>
  </si>
  <si>
    <t>64-1</t>
  </si>
  <si>
    <t>邵阳市交通运输局</t>
  </si>
  <si>
    <t>交通重点项目前期工作</t>
  </si>
  <si>
    <t>64-2</t>
  </si>
  <si>
    <t>春运工作</t>
  </si>
  <si>
    <t>64-3</t>
  </si>
  <si>
    <t>干线公路造价审查、设计、检测</t>
  </si>
  <si>
    <t>65-1</t>
  </si>
  <si>
    <t>邵阳市供销合作总社</t>
  </si>
  <si>
    <t>供销体制综合改革试点工作经费</t>
  </si>
  <si>
    <t>65-2</t>
  </si>
  <si>
    <t>邵阳市供销储运总公司</t>
  </si>
  <si>
    <t>农资冬储补贴</t>
  </si>
  <si>
    <t>66-1</t>
  </si>
  <si>
    <t>邵阳市城市管理和综合执法局</t>
  </si>
  <si>
    <t>邵阳市市城区市容环境卫生考评</t>
  </si>
  <si>
    <t>66-2</t>
  </si>
  <si>
    <t>邵阳市数字城管平台运行管理项目</t>
  </si>
  <si>
    <t>66-3</t>
  </si>
  <si>
    <t>一线城管环卫工作人员慰问费</t>
  </si>
  <si>
    <t>66-4</t>
  </si>
  <si>
    <t>资江邵水两岸河道清理专项经费</t>
  </si>
  <si>
    <t>湖南邵阳国家粮食质量监测站</t>
  </si>
  <si>
    <t>粮食质检专项经费</t>
  </si>
  <si>
    <t>邵阳市市政工程总公司</t>
  </si>
  <si>
    <t>城市道路桥梁维护</t>
  </si>
  <si>
    <t>邵阳市广告办</t>
  </si>
  <si>
    <t>邵阳市城区道路牛皮癣清理</t>
  </si>
  <si>
    <t>70-1</t>
  </si>
  <si>
    <t>邵阳市农村公路处</t>
  </si>
  <si>
    <t>安全工作专项经费</t>
  </si>
  <si>
    <t>70-2</t>
  </si>
  <si>
    <t>公路养护经费</t>
  </si>
  <si>
    <t>70-3</t>
  </si>
  <si>
    <t>四好农村公路工作经费</t>
  </si>
  <si>
    <t>70-4</t>
  </si>
  <si>
    <t>71-1</t>
  </si>
  <si>
    <t>邵阳市公路建设养护中心</t>
  </si>
  <si>
    <t>71-2</t>
  </si>
  <si>
    <t>补助公用支出及其他</t>
  </si>
  <si>
    <t>71-3</t>
  </si>
  <si>
    <t>国省干线、支线道养护材料费及管理专项经费</t>
  </si>
  <si>
    <t>71-4</t>
  </si>
  <si>
    <t>国省干线公路检测经费</t>
  </si>
  <si>
    <t>71-5</t>
  </si>
  <si>
    <t>农村公路养护管理专项经费</t>
  </si>
  <si>
    <t>71-6</t>
  </si>
  <si>
    <t>桥梁日常维修费及危桥监管</t>
  </si>
  <si>
    <t>71-7</t>
  </si>
  <si>
    <t>水毁抢修</t>
  </si>
  <si>
    <t>72-1</t>
  </si>
  <si>
    <t>邵阳市双清区公路管理</t>
  </si>
  <si>
    <t>补助公用经费</t>
  </si>
  <si>
    <t>72-2</t>
  </si>
  <si>
    <t>道路维修经费</t>
  </si>
  <si>
    <t>72-3</t>
  </si>
  <si>
    <t>国省干线 、支线公路养护材料及管理</t>
  </si>
  <si>
    <t>72-4</t>
  </si>
  <si>
    <t>桥梁检测及日常维护</t>
  </si>
  <si>
    <t>72-5</t>
  </si>
  <si>
    <t>市区8个出口保畅创建及绿化经费</t>
  </si>
  <si>
    <t>72-6</t>
  </si>
  <si>
    <t>站房维护费</t>
  </si>
  <si>
    <t>73-1</t>
  </si>
  <si>
    <t>邵阳市大祥区公路管理局</t>
  </si>
  <si>
    <t>国省干线、支线道养护材料及管理</t>
  </si>
  <si>
    <t>73-2</t>
  </si>
  <si>
    <t>市区8个出口保障、创建及绿化</t>
  </si>
  <si>
    <t>73-3</t>
  </si>
  <si>
    <t>73-4</t>
  </si>
  <si>
    <t>道路维修</t>
  </si>
  <si>
    <t>73-5</t>
  </si>
  <si>
    <t>机具设备购置</t>
  </si>
  <si>
    <t>73-6</t>
  </si>
  <si>
    <t>桥梁检测及日常养护</t>
  </si>
  <si>
    <t>74-1</t>
  </si>
  <si>
    <t>邵阳市北塔区公路管理局</t>
  </si>
  <si>
    <t>国省干线 、支线道养护材料及管理</t>
  </si>
  <si>
    <t>74-2</t>
  </si>
  <si>
    <t>74-3</t>
  </si>
  <si>
    <t>市区8个出口保畅、创建及绿化</t>
  </si>
  <si>
    <t>74-4</t>
  </si>
  <si>
    <t>74-5</t>
  </si>
  <si>
    <t>办公场地租用及维修</t>
  </si>
  <si>
    <t>75</t>
  </si>
  <si>
    <t>邵阳市渣土管理办公室</t>
  </si>
  <si>
    <t>渣土管理费</t>
  </si>
  <si>
    <t>76</t>
  </si>
  <si>
    <t>邵阳市公路管理局北塔超限检测站</t>
  </si>
  <si>
    <t>联合治超集中整治</t>
  </si>
  <si>
    <t>77</t>
  </si>
  <si>
    <t>邵阳市公路管理局大祥超限检测站</t>
  </si>
  <si>
    <t>78</t>
  </si>
  <si>
    <t>邵阳市交通运输信息中心</t>
  </si>
  <si>
    <t>网络运行及安全监管专项经费</t>
  </si>
  <si>
    <t>79</t>
  </si>
  <si>
    <t>邵阳市路网监控和应急处置指挥中心</t>
  </si>
  <si>
    <t>平台运行维护</t>
  </si>
  <si>
    <t>80</t>
  </si>
  <si>
    <t>邵阳市价格成本调查队</t>
  </si>
  <si>
    <t>农产品成本调查、成本监审及政府购买服务成本监审　</t>
  </si>
  <si>
    <t>81</t>
  </si>
  <si>
    <t>邵阳市价格认证中心</t>
  </si>
  <si>
    <t>涉案、涉税、涉纪价格认定</t>
  </si>
  <si>
    <t>82</t>
  </si>
  <si>
    <t>邵阳市总工会</t>
  </si>
  <si>
    <t>专项商品和服务支出(工会经费)　</t>
  </si>
  <si>
    <t>83</t>
  </si>
  <si>
    <t>邵阳市商务局</t>
  </si>
  <si>
    <t>市商务局招商引资</t>
  </si>
  <si>
    <t>84</t>
  </si>
  <si>
    <t>邵阳市公共资源交易中心</t>
  </si>
  <si>
    <t>驻场人员硬件运维项目</t>
  </si>
  <si>
    <t>85-1</t>
  </si>
  <si>
    <t>邵阳市机关事务管理局</t>
  </si>
  <si>
    <t>市直党政机关办公用房维修专项经费</t>
  </si>
  <si>
    <t>85-2</t>
  </si>
  <si>
    <t>工作经费</t>
  </si>
  <si>
    <t>85-3</t>
  </si>
  <si>
    <t>公车服务平台运行经费</t>
  </si>
  <si>
    <t>85-4</t>
  </si>
  <si>
    <t>公务用车更新经费</t>
  </si>
  <si>
    <t>85-5</t>
  </si>
  <si>
    <t>市行政中心日常运行保障经费</t>
  </si>
  <si>
    <t>85-6</t>
  </si>
  <si>
    <t>公共机构节能经费</t>
  </si>
  <si>
    <t>85-7</t>
  </si>
  <si>
    <t>邵阳海关保障经费</t>
  </si>
  <si>
    <t>86</t>
  </si>
  <si>
    <t>邵阳市林业局</t>
  </si>
  <si>
    <t>自然保护地整合优化</t>
  </si>
  <si>
    <t>87</t>
  </si>
  <si>
    <t>邵阳市森林资源监测中</t>
  </si>
  <si>
    <t>林业生态保护修复及发展专项资金　</t>
  </si>
  <si>
    <t>88</t>
  </si>
  <si>
    <t>邵阳市宝庆森林公园管理所</t>
  </si>
  <si>
    <t>邵阳市宝庆森林公园管护项目、林业生态保护资金停伐补助项目</t>
  </si>
  <si>
    <t>89-1</t>
  </si>
  <si>
    <t>邵阳市自然资源和规划局</t>
  </si>
  <si>
    <t>市辖三区14个村村庄规划</t>
  </si>
  <si>
    <t>89-2</t>
  </si>
  <si>
    <t>市辖三区农村新增宅基地调查摸底工作</t>
  </si>
  <si>
    <t>邵阳市生态环境局</t>
  </si>
  <si>
    <t>邵阳市大气污染源排放清单编制项目</t>
  </si>
  <si>
    <t>91-1</t>
  </si>
  <si>
    <t>邵阳市住房公积金管理中心　</t>
  </si>
  <si>
    <t>北塔服务大厅装修中央空调项目　</t>
  </si>
  <si>
    <t>91-2</t>
  </si>
  <si>
    <t>北塔管理部办公设备购置项目</t>
  </si>
  <si>
    <t>91-3</t>
  </si>
  <si>
    <t>北塔管理部办证及装修设计项目　</t>
  </si>
  <si>
    <t>91-4</t>
  </si>
  <si>
    <t>产权处网点及信息服务费 　　</t>
  </si>
  <si>
    <t>91-5</t>
  </si>
  <si>
    <t>双贯标软件升级费　</t>
  </si>
  <si>
    <t>91-6</t>
  </si>
  <si>
    <t>双清服务大厅一体机电脑购置项目</t>
  </si>
  <si>
    <t>91-7</t>
  </si>
  <si>
    <t>双清服务大厅装修及前期营运费　　</t>
  </si>
  <si>
    <t>91-8</t>
  </si>
  <si>
    <t>小型机及磁盘陈列维保　　</t>
  </si>
  <si>
    <t>91-9</t>
  </si>
  <si>
    <t>中心办公楼后院办证项目</t>
  </si>
  <si>
    <t>91-10</t>
  </si>
  <si>
    <t>综合服务平台安全设备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</si>
</sst>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_);[Red]\(0.00\)"/>
    <numFmt numFmtId="179" formatCode="#,##0_);[Red]\(#,##0\)"/>
    <numFmt numFmtId="180" formatCode="#,##0_ "/>
    <numFmt numFmtId="181" formatCode="0_ "/>
    <numFmt numFmtId="182" formatCode="0_);[Red]\(0\)"/>
    <numFmt numFmtId="183" formatCode="#,##0.00_ "/>
  </numFmts>
  <fonts count="63">
    <font>
      <sz val="12"/>
      <name val="宋体"/>
      <family val="0"/>
    </font>
    <font>
      <sz val="11"/>
      <name val="宋体"/>
      <family val="0"/>
    </font>
    <font>
      <b/>
      <sz val="20"/>
      <name val="宋体"/>
      <family val="0"/>
    </font>
    <font>
      <sz val="12"/>
      <color indexed="63"/>
      <name val="宋体"/>
      <family val="0"/>
    </font>
    <font>
      <sz val="12"/>
      <color indexed="8"/>
      <name val="宋体"/>
      <family val="0"/>
    </font>
    <font>
      <u val="single"/>
      <sz val="12"/>
      <color indexed="63"/>
      <name val="宋体"/>
      <family val="0"/>
    </font>
    <font>
      <sz val="12"/>
      <color indexed="23"/>
      <name val="宋体"/>
      <family val="0"/>
    </font>
    <font>
      <sz val="12"/>
      <name val="Times New Roman"/>
      <family val="1"/>
    </font>
    <font>
      <sz val="11"/>
      <color indexed="8"/>
      <name val="Times New Roman"/>
      <family val="1"/>
    </font>
    <font>
      <b/>
      <sz val="20"/>
      <name val="方正小标宋简体"/>
      <family val="0"/>
    </font>
    <font>
      <sz val="12"/>
      <name val="方正小标宋简体"/>
      <family val="0"/>
    </font>
    <font>
      <sz val="12"/>
      <name val="仿宋_GB2312"/>
      <family val="0"/>
    </font>
    <font>
      <sz val="11"/>
      <color indexed="8"/>
      <name val="宋体"/>
      <family val="0"/>
    </font>
    <font>
      <sz val="12"/>
      <name val="SimSun"/>
      <family val="0"/>
    </font>
    <font>
      <sz val="11"/>
      <name val="SimSun"/>
      <family val="0"/>
    </font>
    <font>
      <sz val="12"/>
      <color indexed="8"/>
      <name val="SimSun"/>
      <family val="0"/>
    </font>
    <font>
      <b/>
      <sz val="18"/>
      <name val="Arial"/>
      <family val="2"/>
    </font>
    <font>
      <sz val="12"/>
      <name val="Arial"/>
      <family val="2"/>
    </font>
    <font>
      <sz val="10"/>
      <name val="宋体"/>
      <family val="0"/>
    </font>
    <font>
      <b/>
      <sz val="11"/>
      <name val="宋体"/>
      <family val="0"/>
    </font>
    <font>
      <sz val="12"/>
      <name val="宋体_GB2312"/>
      <family val="0"/>
    </font>
    <font>
      <b/>
      <sz val="14"/>
      <name val="Arial"/>
      <family val="2"/>
    </font>
    <font>
      <b/>
      <sz val="12"/>
      <color indexed="8"/>
      <name val="宋体"/>
      <family val="0"/>
    </font>
    <font>
      <sz val="10"/>
      <color indexed="8"/>
      <name val="宋体"/>
      <family val="0"/>
    </font>
    <font>
      <b/>
      <sz val="11"/>
      <color indexed="8"/>
      <name val="宋体"/>
      <family val="0"/>
    </font>
    <font>
      <sz val="12"/>
      <color indexed="10"/>
      <name val="宋体"/>
      <family val="0"/>
    </font>
    <font>
      <b/>
      <sz val="12"/>
      <name val="宋体"/>
      <family val="0"/>
    </font>
    <font>
      <b/>
      <sz val="18"/>
      <name val="宋体"/>
      <family val="0"/>
    </font>
    <font>
      <b/>
      <sz val="10"/>
      <name val="宋体"/>
      <family val="0"/>
    </font>
    <font>
      <sz val="11"/>
      <name val="Arial"/>
      <family val="2"/>
    </font>
    <font>
      <b/>
      <sz val="16"/>
      <name val="宋体"/>
      <family val="0"/>
    </font>
    <font>
      <b/>
      <sz val="9"/>
      <name val="宋体"/>
      <family val="0"/>
    </font>
    <font>
      <sz val="12"/>
      <color indexed="9"/>
      <name val="宋体"/>
      <family val="0"/>
    </font>
    <font>
      <sz val="10"/>
      <color indexed="9"/>
      <name val="宋体"/>
      <family val="0"/>
    </font>
    <font>
      <sz val="24"/>
      <name val="宋体"/>
      <family val="0"/>
    </font>
    <font>
      <sz val="10"/>
      <name val="Arial"/>
      <family val="2"/>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sz val="9"/>
      <color indexed="20"/>
      <name val="宋体"/>
      <family val="0"/>
    </font>
    <font>
      <i/>
      <sz val="11"/>
      <color indexed="23"/>
      <name val="宋体"/>
      <family val="0"/>
    </font>
    <font>
      <sz val="9"/>
      <color indexed="17"/>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1"/>
      <name val="Arial"/>
      <family val="2"/>
    </font>
    <font>
      <b/>
      <sz val="14"/>
      <name val="宋体"/>
      <family val="0"/>
    </font>
    <font>
      <sz val="12"/>
      <name val="Calibri Light"/>
      <family val="0"/>
    </font>
    <font>
      <sz val="12"/>
      <color rgb="FF444444"/>
      <name val="Calibri Light"/>
      <family val="0"/>
    </font>
    <font>
      <sz val="12"/>
      <color rgb="FF000000"/>
      <name val="Calibri Light"/>
      <family val="0"/>
    </font>
    <font>
      <u val="single"/>
      <sz val="12"/>
      <color rgb="FF444444"/>
      <name val="Calibri Light"/>
      <family val="0"/>
    </font>
    <font>
      <sz val="12"/>
      <color rgb="FF666666"/>
      <name val="Calibri Light"/>
      <family val="0"/>
    </font>
    <font>
      <sz val="12"/>
      <color theme="1"/>
      <name val="Calibri Light"/>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mediumGray">
        <fgColor indexed="9"/>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style="thin"/>
    </border>
    <border>
      <left/>
      <right style="thin"/>
      <top style="thin"/>
      <bottom style="thin"/>
    </border>
    <border>
      <left>
        <color indexed="63"/>
      </left>
      <right>
        <color indexed="63"/>
      </right>
      <top>
        <color indexed="63"/>
      </top>
      <bottom style="thin"/>
    </border>
    <border>
      <left>
        <color indexed="63"/>
      </left>
      <right style="thin"/>
      <top style="thin"/>
      <bottom/>
    </border>
    <border>
      <left style="thin"/>
      <right style="thin"/>
      <top/>
      <bottom style="thin"/>
    </border>
    <border>
      <left/>
      <right style="thin"/>
      <top/>
      <bottom style="thin"/>
    </border>
    <border>
      <left style="thin"/>
      <right style="thin"/>
      <top style="thin"/>
      <bottom/>
    </border>
    <border>
      <left style="thin"/>
      <right style="medium"/>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top>
        <color indexed="63"/>
      </top>
      <bottom>
        <color indexed="63"/>
      </bottom>
    </border>
    <border>
      <left style="thin"/>
      <right style="thin"/>
      <top>
        <color indexed="63"/>
      </top>
      <bottom>
        <color indexed="63"/>
      </bottom>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0">
      <alignment/>
      <protection/>
    </xf>
    <xf numFmtId="42" fontId="0" fillId="0" borderId="0" applyFont="0" applyFill="0" applyBorder="0" applyAlignment="0" applyProtection="0"/>
    <xf numFmtId="0" fontId="12"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0" borderId="0">
      <alignment/>
      <protection/>
    </xf>
    <xf numFmtId="0" fontId="12"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4"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40" fillId="0" borderId="0" applyNumberFormat="0" applyFill="0" applyBorder="0" applyAlignment="0" applyProtection="0"/>
    <xf numFmtId="0" fontId="0" fillId="6" borderId="2" applyNumberFormat="0" applyFont="0" applyAlignment="0" applyProtection="0"/>
    <xf numFmtId="0" fontId="38" fillId="7"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5" borderId="0" applyNumberFormat="0" applyBorder="0" applyAlignment="0" applyProtection="0"/>
    <xf numFmtId="0" fontId="45" fillId="0" borderId="0" applyNumberFormat="0" applyFill="0" applyBorder="0" applyAlignment="0" applyProtection="0"/>
    <xf numFmtId="0" fontId="46" fillId="2"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38" fillId="8" borderId="0" applyNumberFormat="0" applyBorder="0" applyAlignment="0" applyProtection="0"/>
    <xf numFmtId="0" fontId="41" fillId="0" borderId="5" applyNumberFormat="0" applyFill="0" applyAlignment="0" applyProtection="0"/>
    <xf numFmtId="0" fontId="38" fillId="9" borderId="0" applyNumberFormat="0" applyBorder="0" applyAlignment="0" applyProtection="0"/>
    <xf numFmtId="0" fontId="49" fillId="10" borderId="6" applyNumberFormat="0" applyAlignment="0" applyProtection="0"/>
    <xf numFmtId="0" fontId="50" fillId="10" borderId="1" applyNumberFormat="0" applyAlignment="0" applyProtection="0"/>
    <xf numFmtId="0" fontId="51" fillId="11" borderId="7" applyNumberFormat="0" applyAlignment="0" applyProtection="0"/>
    <xf numFmtId="0" fontId="12" fillId="3" borderId="0" applyNumberFormat="0" applyBorder="0" applyAlignment="0" applyProtection="0"/>
    <xf numFmtId="0" fontId="38" fillId="12" borderId="0" applyNumberFormat="0" applyBorder="0" applyAlignment="0" applyProtection="0"/>
    <xf numFmtId="0" fontId="52" fillId="0" borderId="8" applyNumberFormat="0" applyFill="0" applyAlignment="0" applyProtection="0"/>
    <xf numFmtId="0" fontId="7" fillId="0" borderId="0">
      <alignment/>
      <protection/>
    </xf>
    <xf numFmtId="0" fontId="24" fillId="0" borderId="9" applyNumberFormat="0" applyFill="0" applyAlignment="0" applyProtection="0"/>
    <xf numFmtId="0" fontId="53" fillId="2" borderId="0" applyNumberFormat="0" applyBorder="0" applyAlignment="0" applyProtection="0"/>
    <xf numFmtId="0" fontId="54" fillId="13" borderId="0" applyNumberFormat="0" applyBorder="0" applyAlignment="0" applyProtection="0"/>
    <xf numFmtId="0" fontId="12" fillId="14" borderId="0" applyNumberFormat="0" applyBorder="0" applyAlignment="0" applyProtection="0"/>
    <xf numFmtId="0" fontId="38" fillId="15" borderId="0" applyNumberFormat="0" applyBorder="0" applyAlignment="0" applyProtection="0"/>
    <xf numFmtId="0" fontId="18" fillId="0" borderId="0">
      <alignment/>
      <protection/>
    </xf>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38" fillId="18" borderId="0" applyNumberFormat="0" applyBorder="0" applyAlignment="0" applyProtection="0"/>
    <xf numFmtId="0" fontId="38"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38" fillId="20" borderId="0" applyNumberFormat="0" applyBorder="0" applyAlignment="0" applyProtection="0"/>
    <xf numFmtId="0" fontId="12" fillId="17"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12" fillId="22" borderId="0" applyNumberFormat="0" applyBorder="0" applyAlignment="0" applyProtection="0"/>
    <xf numFmtId="0" fontId="7" fillId="0" borderId="0">
      <alignment/>
      <protection/>
    </xf>
    <xf numFmtId="0" fontId="38" fillId="23" borderId="0" applyNumberFormat="0" applyBorder="0" applyAlignment="0" applyProtection="0"/>
    <xf numFmtId="0" fontId="44" fillId="5" borderId="0" applyNumberFormat="0" applyBorder="0" applyAlignment="0" applyProtection="0"/>
    <xf numFmtId="0" fontId="0" fillId="0" borderId="0">
      <alignment vertical="center"/>
      <protection/>
    </xf>
    <xf numFmtId="0" fontId="46" fillId="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2" fillId="0" borderId="0">
      <alignment vertical="center"/>
      <protection/>
    </xf>
    <xf numFmtId="0" fontId="7" fillId="0" borderId="0">
      <alignment/>
      <protection/>
    </xf>
  </cellStyleXfs>
  <cellXfs count="223">
    <xf numFmtId="0" fontId="0" fillId="0" borderId="0" xfId="0" applyAlignment="1">
      <alignment/>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10" xfId="0" applyFont="1" applyFill="1" applyBorder="1" applyAlignment="1">
      <alignment horizontal="center" vertical="center"/>
    </xf>
    <xf numFmtId="0" fontId="0" fillId="0" borderId="10" xfId="0" applyFill="1" applyBorder="1" applyAlignment="1">
      <alignment horizontal="center" vertical="center"/>
    </xf>
    <xf numFmtId="0" fontId="57" fillId="0" borderId="10" xfId="0" applyFont="1" applyFill="1" applyBorder="1" applyAlignment="1">
      <alignment horizontal="center" vertical="center"/>
    </xf>
    <xf numFmtId="0" fontId="58" fillId="0" borderId="10" xfId="0" applyFont="1" applyBorder="1" applyAlignment="1">
      <alignment horizontal="left" vertical="center"/>
    </xf>
    <xf numFmtId="49" fontId="57" fillId="0" borderId="10" xfId="0" applyNumberFormat="1" applyFont="1" applyFill="1" applyBorder="1" applyAlignment="1">
      <alignment horizontal="center" vertical="center"/>
    </xf>
    <xf numFmtId="0" fontId="59" fillId="0" borderId="10" xfId="0" applyFont="1" applyBorder="1" applyAlignment="1">
      <alignment horizontal="left" vertical="center"/>
    </xf>
    <xf numFmtId="0" fontId="57" fillId="0" borderId="10" xfId="0" applyFont="1" applyBorder="1" applyAlignment="1">
      <alignment horizontal="left" vertical="center"/>
    </xf>
    <xf numFmtId="0" fontId="60" fillId="0" borderId="10" xfId="0" applyFont="1" applyBorder="1" applyAlignment="1">
      <alignment horizontal="left" vertical="center"/>
    </xf>
    <xf numFmtId="0" fontId="57" fillId="0" borderId="10" xfId="0" applyFont="1" applyFill="1" applyBorder="1" applyAlignment="1">
      <alignment horizontal="left" vertical="center"/>
    </xf>
    <xf numFmtId="0" fontId="61" fillId="0" borderId="10" xfId="0" applyFont="1" applyBorder="1" applyAlignment="1">
      <alignment horizontal="left" vertical="center"/>
    </xf>
    <xf numFmtId="0" fontId="62" fillId="0" borderId="10" xfId="0" applyFont="1" applyBorder="1" applyAlignment="1">
      <alignment horizontal="left" vertical="center"/>
    </xf>
    <xf numFmtId="0" fontId="57" fillId="0" borderId="10" xfId="0" applyFont="1" applyFill="1" applyBorder="1" applyAlignment="1">
      <alignment horizontal="left" vertical="center" wrapText="1"/>
    </xf>
    <xf numFmtId="0" fontId="57" fillId="0" borderId="10" xfId="0" applyNumberFormat="1" applyFont="1" applyFill="1" applyBorder="1" applyAlignment="1">
      <alignment horizontal="center" vertical="center" wrapText="1"/>
    </xf>
    <xf numFmtId="0" fontId="57" fillId="0" borderId="10" xfId="0" applyNumberFormat="1" applyFont="1" applyFill="1" applyBorder="1" applyAlignment="1">
      <alignment horizontal="left" vertical="center" wrapText="1"/>
    </xf>
    <xf numFmtId="49" fontId="57"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176" fontId="57" fillId="0" borderId="10" xfId="0" applyNumberFormat="1" applyFont="1" applyFill="1" applyBorder="1" applyAlignment="1">
      <alignment horizontal="center" vertical="center"/>
    </xf>
    <xf numFmtId="0" fontId="7" fillId="0" borderId="0" xfId="69">
      <alignment/>
      <protection/>
    </xf>
    <xf numFmtId="0" fontId="8" fillId="0" borderId="0" xfId="69" applyFont="1" applyAlignment="1">
      <alignment vertical="center" wrapText="1"/>
      <protection/>
    </xf>
    <xf numFmtId="0" fontId="8" fillId="0" borderId="0" xfId="69" applyFont="1" applyAlignment="1">
      <alignment vertical="center"/>
      <protection/>
    </xf>
    <xf numFmtId="0" fontId="1" fillId="0" borderId="0" xfId="69" applyFont="1">
      <alignment/>
      <protection/>
    </xf>
    <xf numFmtId="0" fontId="7" fillId="0" borderId="0" xfId="69" applyBorder="1">
      <alignment/>
      <protection/>
    </xf>
    <xf numFmtId="0" fontId="9" fillId="0" borderId="0" xfId="0" applyFont="1" applyAlignment="1">
      <alignment horizontal="center" vertical="center" wrapText="1"/>
    </xf>
    <xf numFmtId="177" fontId="9" fillId="0" borderId="0" xfId="0" applyNumberFormat="1" applyFont="1" applyAlignment="1">
      <alignment horizontal="center" vertical="center" wrapText="1"/>
    </xf>
    <xf numFmtId="0" fontId="10" fillId="0" borderId="0" xfId="0" applyFont="1" applyAlignment="1">
      <alignment horizontal="center" vertical="center" wrapText="1"/>
    </xf>
    <xf numFmtId="177" fontId="11" fillId="0" borderId="0" xfId="0" applyNumberFormat="1" applyFont="1" applyAlignment="1">
      <alignment horizontal="center" vertical="center" wrapText="1"/>
    </xf>
    <xf numFmtId="0" fontId="11" fillId="0" borderId="0" xfId="0" applyFont="1" applyAlignment="1">
      <alignment horizontal="right" vertical="center" wrapText="1"/>
    </xf>
    <xf numFmtId="177" fontId="11" fillId="0" borderId="0" xfId="0" applyNumberFormat="1" applyFont="1" applyAlignment="1">
      <alignment horizontal="right" vertical="center" wrapText="1"/>
    </xf>
    <xf numFmtId="0" fontId="11" fillId="0" borderId="10" xfId="0" applyFont="1" applyBorder="1" applyAlignment="1">
      <alignment horizontal="center" vertical="center" wrapText="1"/>
    </xf>
    <xf numFmtId="176" fontId="12" fillId="0" borderId="10" xfId="0" applyNumberFormat="1" applyFont="1" applyFill="1" applyBorder="1" applyAlignment="1">
      <alignment horizontal="center" vertical="center"/>
    </xf>
    <xf numFmtId="177" fontId="12"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xf>
    <xf numFmtId="177"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176" fontId="0" fillId="0" borderId="10" xfId="0" applyNumberForma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177" fontId="0" fillId="0" borderId="10" xfId="0" applyNumberFormat="1" applyFont="1" applyBorder="1" applyAlignment="1">
      <alignment horizontal="center" vertical="center" wrapText="1"/>
    </xf>
    <xf numFmtId="176" fontId="4" fillId="0" borderId="10" xfId="0" applyNumberFormat="1" applyFont="1" applyFill="1" applyBorder="1" applyAlignment="1">
      <alignment horizontal="center" vertical="center" wrapText="1"/>
    </xf>
    <xf numFmtId="177" fontId="4" fillId="24" borderId="10" xfId="0" applyNumberFormat="1" applyFont="1" applyFill="1" applyBorder="1" applyAlignment="1">
      <alignment horizontal="center" vertical="center" wrapText="1"/>
    </xf>
    <xf numFmtId="0" fontId="13" fillId="0" borderId="11" xfId="0" applyFont="1" applyFill="1" applyBorder="1" applyAlignment="1">
      <alignment horizontal="center" vertical="center" wrapText="1"/>
    </xf>
    <xf numFmtId="177" fontId="13" fillId="0" borderId="12" xfId="0" applyNumberFormat="1" applyFont="1" applyFill="1" applyBorder="1" applyAlignment="1">
      <alignment horizontal="center" vertical="center" wrapText="1"/>
    </xf>
    <xf numFmtId="0" fontId="14" fillId="0" borderId="11" xfId="0" applyFont="1" applyFill="1" applyBorder="1" applyAlignment="1">
      <alignment vertical="center" wrapText="1"/>
    </xf>
    <xf numFmtId="4" fontId="14" fillId="0" borderId="12" xfId="0" applyNumberFormat="1" applyFont="1" applyFill="1" applyBorder="1" applyAlignment="1">
      <alignment vertical="center" wrapText="1"/>
    </xf>
    <xf numFmtId="0" fontId="4" fillId="0" borderId="10" xfId="0" applyFont="1" applyBorder="1" applyAlignment="1">
      <alignment horizontal="center" vertical="center" wrapText="1"/>
    </xf>
    <xf numFmtId="0" fontId="0" fillId="0" borderId="10" xfId="78" applyFont="1" applyFill="1" applyBorder="1" applyAlignment="1">
      <alignment horizontal="center" vertical="center" wrapText="1"/>
      <protection/>
    </xf>
    <xf numFmtId="0" fontId="4" fillId="0" borderId="10" xfId="0" applyNumberFormat="1" applyFont="1" applyFill="1" applyBorder="1" applyAlignment="1" applyProtection="1">
      <alignment horizontal="center" vertical="center" wrapText="1" shrinkToFit="1"/>
      <protection hidden="1" locked="0"/>
    </xf>
    <xf numFmtId="0" fontId="4" fillId="0" borderId="10" xfId="78" applyFont="1" applyFill="1" applyBorder="1" applyAlignment="1">
      <alignment horizontal="center" vertical="center" wrapText="1"/>
      <protection/>
    </xf>
    <xf numFmtId="0" fontId="4" fillId="0" borderId="10" xfId="72" applyFont="1" applyBorder="1" applyAlignment="1">
      <alignment horizontal="center" vertical="center" wrapText="1"/>
      <protection/>
    </xf>
    <xf numFmtId="0" fontId="4" fillId="0" borderId="10" xfId="55" applyFont="1" applyFill="1" applyBorder="1" applyAlignment="1">
      <alignment horizontal="center" vertical="center" wrapText="1"/>
      <protection/>
    </xf>
    <xf numFmtId="0" fontId="4" fillId="0" borderId="10" xfId="76" applyFont="1" applyFill="1" applyBorder="1" applyAlignment="1">
      <alignment horizontal="center" vertical="center" wrapText="1"/>
      <protection/>
    </xf>
    <xf numFmtId="0" fontId="0" fillId="0" borderId="10" xfId="75" applyFont="1" applyFill="1" applyBorder="1" applyAlignment="1">
      <alignment horizontal="center" vertical="center" wrapText="1"/>
      <protection/>
    </xf>
    <xf numFmtId="0" fontId="15" fillId="24" borderId="10" xfId="0" applyFont="1" applyFill="1" applyBorder="1" applyAlignment="1">
      <alignment horizontal="center" vertical="center" wrapText="1"/>
    </xf>
    <xf numFmtId="177" fontId="13"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24" borderId="10" xfId="0" applyFont="1" applyFill="1" applyBorder="1" applyAlignment="1">
      <alignment horizontal="center" vertical="center" wrapText="1"/>
    </xf>
    <xf numFmtId="0" fontId="7" fillId="0" borderId="0" xfId="49">
      <alignment/>
      <protection/>
    </xf>
    <xf numFmtId="0" fontId="8" fillId="0" borderId="0" xfId="49" applyFont="1" applyAlignment="1">
      <alignment vertical="center"/>
      <protection/>
    </xf>
    <xf numFmtId="0" fontId="1" fillId="0" borderId="0" xfId="49" applyFont="1">
      <alignment/>
      <protection/>
    </xf>
    <xf numFmtId="0" fontId="7" fillId="0" borderId="0" xfId="49" applyBorder="1">
      <alignment/>
      <protection/>
    </xf>
    <xf numFmtId="0" fontId="2" fillId="0" borderId="0" xfId="0" applyFont="1" applyAlignment="1">
      <alignment horizontal="center" vertical="center" wrapText="1"/>
    </xf>
    <xf numFmtId="0" fontId="0" fillId="0" borderId="0" xfId="0" applyAlignment="1">
      <alignment vertical="center"/>
    </xf>
    <xf numFmtId="0" fontId="0" fillId="0" borderId="10" xfId="0" applyBorder="1" applyAlignment="1">
      <alignment horizontal="center" vertical="center"/>
    </xf>
    <xf numFmtId="176" fontId="0" fillId="0" borderId="10" xfId="0" applyNumberFormat="1" applyBorder="1" applyAlignment="1">
      <alignment horizontal="center" vertical="center"/>
    </xf>
    <xf numFmtId="0" fontId="0" fillId="0" borderId="10" xfId="0" applyFont="1" applyBorder="1" applyAlignment="1">
      <alignment horizontal="center" vertical="center"/>
    </xf>
    <xf numFmtId="176" fontId="0" fillId="0" borderId="10" xfId="0" applyNumberFormat="1" applyFont="1" applyBorder="1" applyAlignment="1">
      <alignment horizontal="center" vertical="center"/>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176" fontId="0" fillId="0" borderId="10" xfId="0" applyNumberFormat="1" applyFill="1" applyBorder="1" applyAlignment="1">
      <alignment horizontal="center" vertical="center"/>
    </xf>
    <xf numFmtId="178" fontId="0" fillId="0" borderId="10" xfId="0" applyNumberFormat="1" applyFill="1" applyBorder="1" applyAlignment="1">
      <alignment horizontal="center" vertical="center"/>
    </xf>
    <xf numFmtId="0" fontId="1" fillId="0" borderId="0" xfId="0" applyFont="1" applyAlignment="1">
      <alignment/>
    </xf>
    <xf numFmtId="0" fontId="0" fillId="0" borderId="0" xfId="0" applyBorder="1" applyAlignment="1">
      <alignment/>
    </xf>
    <xf numFmtId="0" fontId="16" fillId="24" borderId="0" xfId="0" applyFont="1" applyFill="1" applyBorder="1" applyAlignment="1">
      <alignment horizontal="center" vertical="center" wrapText="1"/>
    </xf>
    <xf numFmtId="0" fontId="17" fillId="24" borderId="15" xfId="0" applyFont="1" applyFill="1" applyBorder="1" applyAlignment="1">
      <alignment/>
    </xf>
    <xf numFmtId="0" fontId="18" fillId="24" borderId="15" xfId="0" applyFont="1" applyFill="1" applyBorder="1" applyAlignment="1">
      <alignment horizontal="right" vertical="center"/>
    </xf>
    <xf numFmtId="0" fontId="19" fillId="24" borderId="16" xfId="0" applyFont="1" applyFill="1" applyBorder="1" applyAlignment="1">
      <alignment horizontal="center" vertical="center"/>
    </xf>
    <xf numFmtId="0" fontId="19" fillId="24" borderId="10" xfId="0" applyFont="1" applyFill="1" applyBorder="1" applyAlignment="1">
      <alignment horizontal="center" vertical="center" wrapText="1"/>
    </xf>
    <xf numFmtId="0" fontId="1" fillId="0" borderId="0" xfId="0" applyFont="1" applyBorder="1" applyAlignment="1">
      <alignment/>
    </xf>
    <xf numFmtId="0" fontId="1" fillId="24" borderId="10" xfId="0" applyFont="1" applyFill="1" applyBorder="1" applyAlignment="1">
      <alignment horizontal="left" vertical="center"/>
    </xf>
    <xf numFmtId="179" fontId="1" fillId="24" borderId="10" xfId="0" applyNumberFormat="1" applyFont="1" applyFill="1" applyBorder="1" applyAlignment="1">
      <alignment horizontal="center" vertical="center"/>
    </xf>
    <xf numFmtId="0" fontId="1" fillId="0" borderId="10" xfId="0" applyFont="1" applyFill="1" applyBorder="1" applyAlignment="1">
      <alignment vertical="center"/>
    </xf>
    <xf numFmtId="180" fontId="20" fillId="0" borderId="10" xfId="28" applyNumberFormat="1" applyFont="1" applyFill="1" applyBorder="1" applyAlignment="1">
      <alignment horizontal="center" vertical="center"/>
      <protection/>
    </xf>
    <xf numFmtId="179" fontId="1" fillId="0" borderId="10" xfId="0" applyNumberFormat="1" applyFont="1" applyFill="1" applyBorder="1" applyAlignment="1" applyProtection="1">
      <alignment horizontal="center" vertical="center"/>
      <protection/>
    </xf>
    <xf numFmtId="0" fontId="19" fillId="0" borderId="15" xfId="0" applyFont="1" applyFill="1" applyBorder="1" applyAlignment="1">
      <alignment horizontal="center" vertical="center"/>
    </xf>
    <xf numFmtId="180" fontId="19" fillId="0" borderId="10" xfId="0" applyNumberFormat="1" applyFont="1" applyFill="1" applyBorder="1" applyAlignment="1">
      <alignment horizontal="center" vertical="center" wrapText="1"/>
    </xf>
    <xf numFmtId="0" fontId="17" fillId="24" borderId="0" xfId="0" applyFont="1" applyFill="1" applyBorder="1" applyAlignment="1">
      <alignment/>
    </xf>
    <xf numFmtId="0" fontId="18" fillId="24" borderId="0" xfId="0" applyFont="1" applyFill="1" applyBorder="1" applyAlignment="1">
      <alignment horizontal="right" vertical="center"/>
    </xf>
    <xf numFmtId="0" fontId="19" fillId="24" borderId="10" xfId="0" applyFont="1" applyFill="1" applyBorder="1" applyAlignment="1">
      <alignment horizontal="center" vertical="center"/>
    </xf>
    <xf numFmtId="0" fontId="1" fillId="0" borderId="17" xfId="0" applyFont="1" applyFill="1" applyBorder="1" applyAlignment="1">
      <alignment horizontal="left" vertical="center"/>
    </xf>
    <xf numFmtId="179" fontId="1" fillId="24" borderId="18" xfId="0" applyNumberFormat="1" applyFont="1" applyFill="1" applyBorder="1" applyAlignment="1">
      <alignment horizontal="center" vertical="center"/>
    </xf>
    <xf numFmtId="3" fontId="20" fillId="0" borderId="19" xfId="15" applyNumberFormat="1" applyFont="1" applyFill="1" applyBorder="1" applyAlignment="1">
      <alignment horizontal="center" vertical="center"/>
      <protection/>
    </xf>
    <xf numFmtId="180" fontId="0" fillId="0" borderId="17" xfId="0" applyNumberFormat="1" applyFill="1" applyBorder="1" applyAlignment="1">
      <alignment horizontal="center" vertical="center"/>
    </xf>
    <xf numFmtId="180" fontId="20" fillId="0" borderId="19" xfId="28" applyNumberFormat="1" applyFont="1" applyFill="1" applyBorder="1" applyAlignment="1">
      <alignment horizontal="center" vertical="center"/>
      <protection/>
    </xf>
    <xf numFmtId="180" fontId="0" fillId="0" borderId="10" xfId="0" applyNumberFormat="1" applyFill="1" applyBorder="1" applyAlignment="1">
      <alignment horizontal="center" vertical="center" wrapText="1"/>
    </xf>
    <xf numFmtId="3" fontId="20" fillId="0" borderId="10" xfId="21" applyNumberFormat="1" applyFont="1" applyFill="1" applyBorder="1" applyAlignment="1">
      <alignment horizontal="center" vertical="center"/>
      <protection/>
    </xf>
    <xf numFmtId="3" fontId="20" fillId="0" borderId="19" xfId="21" applyNumberFormat="1" applyFont="1" applyFill="1" applyBorder="1" applyAlignment="1">
      <alignment horizontal="center" vertical="center"/>
      <protection/>
    </xf>
    <xf numFmtId="0" fontId="19" fillId="0" borderId="10" xfId="0" applyFont="1" applyFill="1" applyBorder="1" applyAlignment="1">
      <alignment horizontal="center" vertical="center"/>
    </xf>
    <xf numFmtId="0" fontId="1" fillId="0" borderId="0" xfId="0" applyFont="1" applyFill="1" applyBorder="1" applyAlignment="1">
      <alignment/>
    </xf>
    <xf numFmtId="0" fontId="0" fillId="0" borderId="0" xfId="0" applyFill="1" applyBorder="1" applyAlignment="1">
      <alignment/>
    </xf>
    <xf numFmtId="0" fontId="17" fillId="24" borderId="15" xfId="0" applyFont="1" applyFill="1" applyBorder="1" applyAlignment="1">
      <alignment/>
    </xf>
    <xf numFmtId="3" fontId="20" fillId="0" borderId="10" xfId="15" applyNumberFormat="1" applyFont="1" applyFill="1" applyBorder="1" applyAlignment="1">
      <alignment horizontal="center" vertical="center"/>
      <protection/>
    </xf>
    <xf numFmtId="179" fontId="1" fillId="0" borderId="10" xfId="0" applyNumberFormat="1" applyFont="1" applyFill="1" applyBorder="1" applyAlignment="1">
      <alignment horizontal="center" vertical="center"/>
    </xf>
    <xf numFmtId="180" fontId="20" fillId="0" borderId="10" xfId="28" applyNumberFormat="1" applyFont="1" applyFill="1" applyBorder="1" applyAlignment="1">
      <alignment horizontal="center" vertical="center" wrapText="1"/>
      <protection/>
    </xf>
    <xf numFmtId="179" fontId="1" fillId="0" borderId="0" xfId="0" applyNumberFormat="1" applyFont="1" applyFill="1" applyBorder="1" applyAlignment="1">
      <alignment/>
    </xf>
    <xf numFmtId="0" fontId="0" fillId="0" borderId="0" xfId="0" applyFill="1" applyBorder="1" applyAlignment="1">
      <alignment vertical="center"/>
    </xf>
    <xf numFmtId="0" fontId="17" fillId="24" borderId="0" xfId="0" applyFont="1" applyFill="1" applyBorder="1" applyAlignment="1">
      <alignment/>
    </xf>
    <xf numFmtId="179" fontId="1" fillId="24" borderId="14" xfId="0" applyNumberFormat="1" applyFont="1" applyFill="1" applyBorder="1" applyAlignment="1">
      <alignment horizontal="center" vertical="center"/>
    </xf>
    <xf numFmtId="0" fontId="1" fillId="0" borderId="10" xfId="0" applyFont="1" applyBorder="1" applyAlignment="1">
      <alignment vertical="center"/>
    </xf>
    <xf numFmtId="0" fontId="1" fillId="0" borderId="10" xfId="0" applyFont="1" applyBorder="1" applyAlignment="1">
      <alignment horizontal="center" vertical="center"/>
    </xf>
    <xf numFmtId="181" fontId="1" fillId="0" borderId="20" xfId="77" applyNumberFormat="1" applyFont="1" applyFill="1" applyBorder="1" applyAlignment="1" applyProtection="1">
      <alignment horizontal="center" vertical="center"/>
      <protection/>
    </xf>
    <xf numFmtId="182" fontId="19" fillId="0" borderId="10" xfId="0" applyNumberFormat="1" applyFont="1" applyFill="1" applyBorder="1" applyAlignment="1">
      <alignment horizontal="center" vertical="center" wrapText="1"/>
    </xf>
    <xf numFmtId="0" fontId="0" fillId="0" borderId="0" xfId="0" applyAlignment="1">
      <alignment horizontal="center" vertical="center"/>
    </xf>
    <xf numFmtId="0" fontId="21" fillId="0" borderId="0" xfId="0" applyFont="1" applyAlignment="1">
      <alignment horizontal="center" vertical="center"/>
    </xf>
    <xf numFmtId="0" fontId="22" fillId="24" borderId="0" xfId="0" applyFont="1" applyFill="1" applyBorder="1" applyAlignment="1">
      <alignment vertical="center"/>
    </xf>
    <xf numFmtId="0" fontId="23" fillId="24" borderId="0" xfId="0" applyFont="1" applyFill="1" applyBorder="1" applyAlignment="1">
      <alignment horizontal="right" vertical="center"/>
    </xf>
    <xf numFmtId="0" fontId="24" fillId="24"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3" fontId="19" fillId="0" borderId="10" xfId="0" applyNumberFormat="1" applyFont="1" applyFill="1" applyBorder="1" applyAlignment="1" applyProtection="1">
      <alignment horizontal="center" vertical="center"/>
      <protection/>
    </xf>
    <xf numFmtId="0" fontId="12" fillId="24" borderId="10" xfId="0" applyFont="1" applyFill="1" applyBorder="1" applyAlignment="1">
      <alignment horizontal="center" vertical="center"/>
    </xf>
    <xf numFmtId="3" fontId="1" fillId="0" borderId="10" xfId="0" applyNumberFormat="1" applyFont="1" applyFill="1" applyBorder="1" applyAlignment="1" applyProtection="1">
      <alignment horizontal="center" vertical="center"/>
      <protection/>
    </xf>
    <xf numFmtId="0" fontId="25" fillId="0" borderId="0" xfId="0" applyFont="1" applyAlignment="1">
      <alignment/>
    </xf>
    <xf numFmtId="0" fontId="0" fillId="0" borderId="0" xfId="0" applyFont="1" applyFill="1" applyAlignment="1">
      <alignment/>
    </xf>
    <xf numFmtId="0" fontId="26" fillId="0" borderId="0" xfId="0" applyFont="1" applyFill="1" applyAlignment="1">
      <alignment/>
    </xf>
    <xf numFmtId="0" fontId="0" fillId="0" borderId="0" xfId="0" applyFill="1" applyAlignment="1">
      <alignment/>
    </xf>
    <xf numFmtId="0" fontId="27" fillId="0" borderId="0" xfId="0" applyNumberFormat="1" applyFont="1" applyFill="1" applyAlignment="1" applyProtection="1">
      <alignment horizontal="center" vertical="center"/>
      <protection/>
    </xf>
    <xf numFmtId="0" fontId="18" fillId="0" borderId="0" xfId="0" applyNumberFormat="1" applyFont="1" applyFill="1" applyAlignment="1" applyProtection="1">
      <alignment vertical="center"/>
      <protection/>
    </xf>
    <xf numFmtId="0" fontId="18" fillId="0" borderId="0" xfId="0" applyNumberFormat="1" applyFont="1" applyFill="1" applyAlignment="1" applyProtection="1">
      <alignment horizontal="right" vertical="center"/>
      <protection/>
    </xf>
    <xf numFmtId="0" fontId="28" fillId="0" borderId="10" xfId="0" applyNumberFormat="1" applyFont="1" applyFill="1" applyBorder="1" applyAlignment="1" applyProtection="1">
      <alignment horizontal="center" vertical="center"/>
      <protection/>
    </xf>
    <xf numFmtId="0" fontId="28" fillId="0" borderId="19" xfId="0" applyNumberFormat="1" applyFont="1" applyFill="1" applyBorder="1" applyAlignment="1" applyProtection="1">
      <alignment horizontal="center" vertical="center"/>
      <protection/>
    </xf>
    <xf numFmtId="0" fontId="28" fillId="0" borderId="21" xfId="0" applyNumberFormat="1" applyFont="1" applyFill="1" applyBorder="1" applyAlignment="1" applyProtection="1">
      <alignment horizontal="center" vertical="center"/>
      <protection/>
    </xf>
    <xf numFmtId="3" fontId="18" fillId="0" borderId="10" xfId="0" applyNumberFormat="1" applyFont="1" applyFill="1" applyBorder="1" applyAlignment="1" applyProtection="1">
      <alignment horizontal="right" vertical="center"/>
      <protection/>
    </xf>
    <xf numFmtId="0" fontId="28" fillId="0" borderId="10" xfId="0" applyNumberFormat="1" applyFont="1" applyFill="1" applyBorder="1" applyAlignment="1" applyProtection="1">
      <alignment vertical="center"/>
      <protection/>
    </xf>
    <xf numFmtId="3" fontId="18" fillId="0" borderId="17" xfId="0" applyNumberFormat="1" applyFont="1" applyFill="1" applyBorder="1" applyAlignment="1" applyProtection="1">
      <alignment horizontal="right" vertical="center"/>
      <protection/>
    </xf>
    <xf numFmtId="0" fontId="18" fillId="0" borderId="10" xfId="0" applyNumberFormat="1" applyFont="1" applyFill="1" applyBorder="1" applyAlignment="1" applyProtection="1">
      <alignment vertical="center"/>
      <protection/>
    </xf>
    <xf numFmtId="0" fontId="28" fillId="0" borderId="10" xfId="0" applyNumberFormat="1" applyFont="1" applyFill="1" applyBorder="1" applyAlignment="1" applyProtection="1">
      <alignment horizontal="left" vertical="center"/>
      <protection/>
    </xf>
    <xf numFmtId="0" fontId="18" fillId="0" borderId="10" xfId="0" applyNumberFormat="1" applyFont="1" applyFill="1" applyBorder="1" applyAlignment="1" applyProtection="1">
      <alignment horizontal="left" vertical="center"/>
      <protection/>
    </xf>
    <xf numFmtId="0" fontId="0" fillId="0" borderId="0" xfId="0" applyFont="1" applyAlignment="1">
      <alignment/>
    </xf>
    <xf numFmtId="180" fontId="1" fillId="0" borderId="10" xfId="0" applyNumberFormat="1" applyFont="1" applyBorder="1" applyAlignment="1">
      <alignment horizontal="center" vertical="center"/>
    </xf>
    <xf numFmtId="0" fontId="1" fillId="0" borderId="19" xfId="0" applyFont="1" applyBorder="1" applyAlignment="1">
      <alignment vertical="center"/>
    </xf>
    <xf numFmtId="180" fontId="1" fillId="0" borderId="19" xfId="0" applyNumberFormat="1" applyFont="1" applyBorder="1" applyAlignment="1">
      <alignment horizontal="center" vertical="center"/>
    </xf>
    <xf numFmtId="0" fontId="29" fillId="24" borderId="0" xfId="0" applyFont="1" applyFill="1" applyBorder="1" applyAlignment="1">
      <alignment/>
    </xf>
    <xf numFmtId="0" fontId="1" fillId="24" borderId="0" xfId="0" applyFont="1" applyFill="1" applyBorder="1" applyAlignment="1">
      <alignment horizontal="right" vertical="center"/>
    </xf>
    <xf numFmtId="0" fontId="0" fillId="0" borderId="0" xfId="0" applyAlignment="1">
      <alignment horizontal="center"/>
    </xf>
    <xf numFmtId="0" fontId="21" fillId="0" borderId="15" xfId="0" applyFont="1" applyBorder="1" applyAlignment="1">
      <alignment horizontal="center"/>
    </xf>
    <xf numFmtId="0" fontId="21" fillId="0" borderId="0" xfId="0" applyFont="1" applyAlignment="1">
      <alignment horizontal="center"/>
    </xf>
    <xf numFmtId="0" fontId="18" fillId="0" borderId="0" xfId="0" applyFont="1" applyAlignment="1">
      <alignment horizontal="center" vertical="center"/>
    </xf>
    <xf numFmtId="0" fontId="0" fillId="0" borderId="0" xfId="0" applyBorder="1" applyAlignment="1">
      <alignment horizontal="center" vertical="center"/>
    </xf>
    <xf numFmtId="0" fontId="0" fillId="0" borderId="22" xfId="0" applyBorder="1" applyAlignment="1">
      <alignment/>
    </xf>
    <xf numFmtId="0" fontId="30" fillId="0" borderId="0" xfId="0" applyNumberFormat="1" applyFont="1" applyFill="1" applyAlignment="1" applyProtection="1">
      <alignment horizontal="center" vertical="center"/>
      <protection/>
    </xf>
    <xf numFmtId="0" fontId="18" fillId="0" borderId="0" xfId="0" applyNumberFormat="1" applyFont="1" applyFill="1" applyBorder="1" applyAlignment="1" applyProtection="1">
      <alignment horizontal="right" vertical="center"/>
      <protection/>
    </xf>
    <xf numFmtId="0" fontId="28" fillId="0" borderId="23" xfId="0" applyNumberFormat="1" applyFont="1" applyFill="1" applyBorder="1" applyAlignment="1" applyProtection="1">
      <alignment horizontal="center" vertical="center"/>
      <protection/>
    </xf>
    <xf numFmtId="3" fontId="28" fillId="0" borderId="10" xfId="0" applyNumberFormat="1" applyFont="1" applyFill="1" applyBorder="1" applyAlignment="1" applyProtection="1">
      <alignment horizontal="center" vertical="center"/>
      <protection/>
    </xf>
    <xf numFmtId="0" fontId="28" fillId="0" borderId="21" xfId="0" applyNumberFormat="1" applyFont="1" applyFill="1" applyBorder="1" applyAlignment="1" applyProtection="1">
      <alignment vertical="center"/>
      <protection/>
    </xf>
    <xf numFmtId="0" fontId="18" fillId="0" borderId="21" xfId="0" applyNumberFormat="1" applyFont="1" applyFill="1" applyBorder="1" applyAlignment="1" applyProtection="1">
      <alignment vertical="center"/>
      <protection/>
    </xf>
    <xf numFmtId="3" fontId="18" fillId="0" borderId="10" xfId="0" applyNumberFormat="1" applyFont="1" applyFill="1" applyBorder="1" applyAlignment="1" applyProtection="1">
      <alignment horizontal="center" vertical="center"/>
      <protection/>
    </xf>
    <xf numFmtId="3" fontId="18" fillId="25" borderId="10"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right" vertical="center"/>
      <protection/>
    </xf>
    <xf numFmtId="0" fontId="28" fillId="0" borderId="14" xfId="0" applyNumberFormat="1" applyFont="1" applyFill="1" applyBorder="1" applyAlignment="1" applyProtection="1">
      <alignment horizontal="center" vertical="center" wrapText="1"/>
      <protection/>
    </xf>
    <xf numFmtId="0" fontId="28" fillId="0" borderId="10"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left" vertical="center"/>
      <protection/>
    </xf>
    <xf numFmtId="3" fontId="18" fillId="0" borderId="25" xfId="0" applyNumberFormat="1" applyFont="1" applyFill="1" applyBorder="1" applyAlignment="1" applyProtection="1">
      <alignment horizontal="center" vertical="center"/>
      <protection/>
    </xf>
    <xf numFmtId="0" fontId="0" fillId="12" borderId="0" xfId="0" applyFill="1" applyAlignment="1">
      <alignment/>
    </xf>
    <xf numFmtId="0" fontId="0" fillId="0" borderId="0" xfId="0" applyFill="1" applyAlignment="1">
      <alignment horizontal="center"/>
    </xf>
    <xf numFmtId="3" fontId="27" fillId="0" borderId="0" xfId="0" applyNumberFormat="1" applyFont="1" applyFill="1" applyAlignment="1" applyProtection="1">
      <alignment horizontal="center" vertical="center"/>
      <protection/>
    </xf>
    <xf numFmtId="3" fontId="18" fillId="0" borderId="15" xfId="0" applyNumberFormat="1" applyFont="1" applyFill="1" applyBorder="1" applyAlignment="1" applyProtection="1">
      <alignment horizontal="right" vertical="center"/>
      <protection/>
    </xf>
    <xf numFmtId="0" fontId="18" fillId="12" borderId="10" xfId="0" applyNumberFormat="1" applyFont="1" applyFill="1" applyBorder="1" applyAlignment="1" applyProtection="1">
      <alignment horizontal="left" vertical="center"/>
      <protection/>
    </xf>
    <xf numFmtId="3" fontId="18" fillId="24" borderId="10" xfId="0" applyNumberFormat="1" applyFont="1" applyFill="1" applyBorder="1" applyAlignment="1" applyProtection="1">
      <alignment horizontal="center" vertical="center"/>
      <protection/>
    </xf>
    <xf numFmtId="183" fontId="18" fillId="12" borderId="10" xfId="0" applyNumberFormat="1" applyFont="1" applyFill="1" applyBorder="1" applyAlignment="1" applyProtection="1">
      <alignment horizontal="center" vertical="center"/>
      <protection/>
    </xf>
    <xf numFmtId="183" fontId="18" fillId="24" borderId="10" xfId="0" applyNumberFormat="1" applyFont="1" applyFill="1" applyBorder="1" applyAlignment="1" applyProtection="1">
      <alignment horizontal="center" vertical="center"/>
      <protection/>
    </xf>
    <xf numFmtId="3" fontId="18" fillId="12" borderId="10" xfId="0" applyNumberFormat="1" applyFont="1" applyFill="1" applyBorder="1" applyAlignment="1" applyProtection="1">
      <alignment horizontal="center" vertical="center"/>
      <protection/>
    </xf>
    <xf numFmtId="0" fontId="0" fillId="24" borderId="0" xfId="0" applyFill="1" applyBorder="1" applyAlignment="1">
      <alignment/>
    </xf>
    <xf numFmtId="0" fontId="19" fillId="24" borderId="13" xfId="0" applyFont="1" applyFill="1" applyBorder="1" applyAlignment="1">
      <alignment horizontal="center" vertical="center" wrapText="1"/>
    </xf>
    <xf numFmtId="0" fontId="1" fillId="0" borderId="16" xfId="0" applyFont="1" applyBorder="1" applyAlignment="1">
      <alignment vertical="center"/>
    </xf>
    <xf numFmtId="180" fontId="1" fillId="0" borderId="0" xfId="0" applyNumberFormat="1" applyFont="1" applyBorder="1" applyAlignment="1">
      <alignment horizontal="center" vertical="center"/>
    </xf>
    <xf numFmtId="0" fontId="1" fillId="0" borderId="24" xfId="0" applyFont="1" applyBorder="1" applyAlignment="1">
      <alignment vertical="center"/>
    </xf>
    <xf numFmtId="0" fontId="19" fillId="0" borderId="13" xfId="0" applyFont="1" applyFill="1" applyBorder="1" applyAlignment="1">
      <alignment horizontal="center" vertical="center"/>
    </xf>
    <xf numFmtId="180" fontId="19" fillId="0" borderId="21" xfId="0" applyNumberFormat="1" applyFont="1" applyFill="1" applyBorder="1" applyAlignment="1">
      <alignment horizontal="center" vertical="center" wrapText="1"/>
    </xf>
    <xf numFmtId="3" fontId="0" fillId="0" borderId="0" xfId="0" applyNumberFormat="1" applyFont="1" applyFill="1" applyAlignment="1" applyProtection="1">
      <alignment/>
      <protection/>
    </xf>
    <xf numFmtId="3" fontId="28" fillId="24" borderId="10" xfId="0" applyNumberFormat="1" applyFont="1" applyFill="1" applyBorder="1" applyAlignment="1" applyProtection="1">
      <alignment horizontal="center" vertical="center"/>
      <protection/>
    </xf>
    <xf numFmtId="3" fontId="31" fillId="24" borderId="10" xfId="0" applyNumberFormat="1" applyFont="1" applyFill="1" applyBorder="1" applyAlignment="1" applyProtection="1">
      <alignment horizontal="center" vertical="center" wrapText="1"/>
      <protection/>
    </xf>
    <xf numFmtId="0" fontId="18" fillId="10" borderId="10" xfId="0" applyNumberFormat="1" applyFont="1" applyFill="1" applyBorder="1" applyAlignment="1" applyProtection="1">
      <alignment horizontal="left" vertical="center"/>
      <protection/>
    </xf>
    <xf numFmtId="176" fontId="18" fillId="0" borderId="10" xfId="0" applyNumberFormat="1" applyFont="1" applyBorder="1" applyAlignment="1">
      <alignment horizontal="center" vertical="center"/>
    </xf>
    <xf numFmtId="183" fontId="28" fillId="24" borderId="10" xfId="0" applyNumberFormat="1" applyFont="1" applyFill="1" applyBorder="1" applyAlignment="1" applyProtection="1">
      <alignment horizontal="center" vertical="center"/>
      <protection/>
    </xf>
    <xf numFmtId="176" fontId="28" fillId="0" borderId="10" xfId="0" applyNumberFormat="1" applyFont="1" applyBorder="1" applyAlignment="1">
      <alignment horizontal="center" vertical="center"/>
    </xf>
    <xf numFmtId="0" fontId="0" fillId="0" borderId="0" xfId="0" applyFont="1" applyAlignment="1">
      <alignment horizontal="center"/>
    </xf>
    <xf numFmtId="3" fontId="0" fillId="0" borderId="0" xfId="0" applyNumberFormat="1" applyFont="1" applyFill="1" applyAlignment="1" applyProtection="1">
      <alignment horizontal="center"/>
      <protection/>
    </xf>
    <xf numFmtId="0" fontId="19" fillId="24" borderId="0" xfId="0" applyFont="1" applyFill="1" applyBorder="1" applyAlignment="1">
      <alignment horizontal="center" vertical="center"/>
    </xf>
    <xf numFmtId="0" fontId="1" fillId="0" borderId="18" xfId="0" applyFont="1" applyBorder="1" applyAlignment="1">
      <alignment vertical="center"/>
    </xf>
    <xf numFmtId="0" fontId="32" fillId="12" borderId="0" xfId="0" applyFont="1" applyFill="1" applyAlignment="1">
      <alignment/>
    </xf>
    <xf numFmtId="0" fontId="0" fillId="24" borderId="0" xfId="0" applyFill="1" applyAlignment="1">
      <alignment/>
    </xf>
    <xf numFmtId="0" fontId="0" fillId="12" borderId="0" xfId="0" applyFont="1" applyFill="1" applyAlignment="1">
      <alignment/>
    </xf>
    <xf numFmtId="3" fontId="27" fillId="0" borderId="0" xfId="0" applyNumberFormat="1" applyFont="1" applyFill="1" applyBorder="1" applyAlignment="1" applyProtection="1">
      <alignment horizontal="center" vertical="center"/>
      <protection/>
    </xf>
    <xf numFmtId="3" fontId="18" fillId="0" borderId="0" xfId="0" applyNumberFormat="1" applyFont="1" applyFill="1" applyBorder="1" applyAlignment="1" applyProtection="1">
      <alignment horizontal="right" vertical="center"/>
      <protection/>
    </xf>
    <xf numFmtId="3" fontId="28" fillId="24" borderId="10" xfId="0" applyNumberFormat="1" applyFont="1" applyFill="1" applyBorder="1" applyAlignment="1" applyProtection="1">
      <alignment horizontal="center" vertical="center" wrapText="1"/>
      <protection/>
    </xf>
    <xf numFmtId="0" fontId="33" fillId="12" borderId="10" xfId="0" applyNumberFormat="1" applyFont="1" applyFill="1" applyBorder="1" applyAlignment="1" applyProtection="1">
      <alignment horizontal="left" vertical="center"/>
      <protection/>
    </xf>
    <xf numFmtId="3" fontId="33" fillId="12" borderId="10" xfId="0" applyNumberFormat="1" applyFont="1" applyFill="1" applyBorder="1" applyAlignment="1" applyProtection="1">
      <alignment horizontal="center" vertical="center"/>
      <protection/>
    </xf>
    <xf numFmtId="183" fontId="18" fillId="0" borderId="10" xfId="0" applyNumberFormat="1" applyFont="1" applyFill="1" applyBorder="1" applyAlignment="1" applyProtection="1">
      <alignment horizontal="center" vertical="center"/>
      <protection/>
    </xf>
    <xf numFmtId="0" fontId="18" fillId="24" borderId="10" xfId="0" applyNumberFormat="1" applyFont="1" applyFill="1" applyBorder="1" applyAlignment="1" applyProtection="1">
      <alignment horizontal="left" vertical="center"/>
      <protection/>
    </xf>
    <xf numFmtId="3" fontId="18" fillId="0" borderId="0" xfId="0" applyNumberFormat="1" applyFont="1" applyFill="1" applyBorder="1" applyAlignment="1" applyProtection="1">
      <alignment vertical="center"/>
      <protection/>
    </xf>
    <xf numFmtId="3" fontId="18" fillId="0" borderId="15" xfId="0" applyNumberFormat="1" applyFont="1" applyFill="1" applyBorder="1" applyAlignment="1" applyProtection="1">
      <alignment vertical="center"/>
      <protection/>
    </xf>
    <xf numFmtId="0" fontId="0" fillId="0" borderId="0" xfId="0" applyFont="1" applyBorder="1" applyAlignment="1">
      <alignment/>
    </xf>
    <xf numFmtId="3" fontId="28" fillId="24" borderId="16" xfId="0" applyNumberFormat="1" applyFont="1" applyFill="1" applyBorder="1" applyAlignment="1" applyProtection="1">
      <alignment horizontal="center" vertical="center"/>
      <protection/>
    </xf>
    <xf numFmtId="3" fontId="31" fillId="24" borderId="21" xfId="0" applyNumberFormat="1" applyFont="1" applyFill="1" applyBorder="1" applyAlignment="1" applyProtection="1">
      <alignment horizontal="center" vertical="center" wrapText="1"/>
      <protection/>
    </xf>
    <xf numFmtId="3" fontId="18" fillId="24" borderId="16" xfId="0" applyNumberFormat="1" applyFont="1" applyFill="1" applyBorder="1" applyAlignment="1" applyProtection="1">
      <alignment vertical="center"/>
      <protection/>
    </xf>
    <xf numFmtId="3" fontId="18" fillId="24" borderId="26" xfId="0" applyNumberFormat="1" applyFont="1" applyFill="1" applyBorder="1" applyAlignment="1" applyProtection="1">
      <alignment horizontal="center" vertical="center"/>
      <protection/>
    </xf>
    <xf numFmtId="183" fontId="18" fillId="24" borderId="19" xfId="0" applyNumberFormat="1" applyFont="1" applyFill="1" applyBorder="1" applyAlignment="1" applyProtection="1">
      <alignment horizontal="center" vertical="center"/>
      <protection/>
    </xf>
    <xf numFmtId="183" fontId="18" fillId="24" borderId="0" xfId="0" applyNumberFormat="1" applyFont="1" applyFill="1" applyBorder="1" applyAlignment="1" applyProtection="1">
      <alignment horizontal="center" vertical="center"/>
      <protection/>
    </xf>
    <xf numFmtId="3" fontId="18" fillId="24" borderId="24" xfId="0" applyNumberFormat="1" applyFont="1" applyFill="1" applyBorder="1" applyAlignment="1" applyProtection="1">
      <alignment vertical="center"/>
      <protection/>
    </xf>
    <xf numFmtId="183" fontId="18" fillId="24" borderId="26" xfId="0" applyNumberFormat="1" applyFont="1" applyFill="1" applyBorder="1" applyAlignment="1" applyProtection="1">
      <alignment horizontal="center" vertical="center"/>
      <protection/>
    </xf>
    <xf numFmtId="183" fontId="18" fillId="24" borderId="23" xfId="0" applyNumberFormat="1" applyFont="1" applyFill="1" applyBorder="1" applyAlignment="1" applyProtection="1">
      <alignment horizontal="center" vertical="center"/>
      <protection/>
    </xf>
    <xf numFmtId="183" fontId="28" fillId="24" borderId="15" xfId="0" applyNumberFormat="1" applyFont="1" applyFill="1" applyBorder="1" applyAlignment="1" applyProtection="1">
      <alignment horizontal="center" vertical="center"/>
      <protection/>
    </xf>
    <xf numFmtId="0" fontId="0" fillId="0" borderId="22" xfId="0" applyFont="1" applyBorder="1" applyAlignment="1">
      <alignment/>
    </xf>
    <xf numFmtId="0" fontId="34" fillId="0" borderId="0" xfId="0" applyFont="1" applyAlignment="1">
      <alignment horizontal="center"/>
    </xf>
  </cellXfs>
  <cellStyles count="66">
    <cellStyle name="Normal" xfId="0"/>
    <cellStyle name="常规_永州市机关事业单位社保处（市本级）" xfId="15"/>
    <cellStyle name="Currency [0]" xfId="16"/>
    <cellStyle name="20% - 强调文字颜色 3" xfId="17"/>
    <cellStyle name="输入" xfId="18"/>
    <cellStyle name="Currency" xfId="19"/>
    <cellStyle name="Comma [0]" xfId="20"/>
    <cellStyle name="常规_2008年市本级医保基金预算数(修改后)" xfId="21"/>
    <cellStyle name="40% - 强调文字颜色 3" xfId="22"/>
    <cellStyle name="差" xfId="23"/>
    <cellStyle name="Comma" xfId="24"/>
    <cellStyle name="60% - 强调文字颜色 3" xfId="25"/>
    <cellStyle name="Hyperlink" xfId="26"/>
    <cellStyle name="Percent" xfId="27"/>
    <cellStyle name="常规_2014年市本级社会保险基金预算" xfId="28"/>
    <cellStyle name="Followed Hyperlink" xfId="29"/>
    <cellStyle name="注释" xfId="30"/>
    <cellStyle name="60% - 强调文字颜色 2" xfId="31"/>
    <cellStyle name="标题 4" xfId="32"/>
    <cellStyle name="警告文本" xfId="33"/>
    <cellStyle name="标题" xfId="34"/>
    <cellStyle name="差_表17：2017年市级政府性基金转移支付分地区决算表 " xfId="35"/>
    <cellStyle name="解释性文本" xfId="36"/>
    <cellStyle name="好_表11：2017年市对区税收返还和转移支付分地区决算表"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常规_表22：2017年政府一般债务限额和余额情况表" xfId="49"/>
    <cellStyle name="汇总" xfId="50"/>
    <cellStyle name="好" xfId="51"/>
    <cellStyle name="适中" xfId="52"/>
    <cellStyle name="20% - 强调文字颜色 5" xfId="53"/>
    <cellStyle name="强调文字颜色 1" xfId="54"/>
    <cellStyle name="常规 2 2 2"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常规_表23：2017年政府专项债务限额和余额情况表" xfId="69"/>
    <cellStyle name="60% - 强调文字颜色 6" xfId="70"/>
    <cellStyle name="差_表11：2017年市对区税收返还和转移支付分地区决算表" xfId="71"/>
    <cellStyle name="常规 10 16" xfId="72"/>
    <cellStyle name="好_表17：2017年市级政府性基金转移支付分地区决算表 " xfId="73"/>
    <cellStyle name="常规 19" xfId="74"/>
    <cellStyle name="常规 2" xfId="75"/>
    <cellStyle name="常规 3 15" xfId="76"/>
    <cellStyle name="常规 4" xfId="77"/>
    <cellStyle name="常规 58" xfId="78"/>
    <cellStyle name="样式 1" xfId="7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1.xml.rels><?xml version="1.0" encoding="utf-8" standalone="yes"?><Relationships xmlns="http://schemas.openxmlformats.org/package/2006/relationships"><Relationship Id="rId1" Type="http://schemas.openxmlformats.org/officeDocument/2006/relationships/hyperlink" Target="https://www.shaoyang.gov.cn/shaoyang/bumenyjshsgjf/202109/bb9273ae4ae84e6e84e50175d913265b/files/d27d0d794db34d87b00bfd67d727ee7e.docx" TargetMode="External" /><Relationship Id="rId2" Type="http://schemas.openxmlformats.org/officeDocument/2006/relationships/hyperlink" Target="https://www.shaoyang.gov.cn/shaoyang/bumenyjshsgjf/202109/bb9273ae4ae84e6e84e50175d913265b/files/7e661f6c72d84ad59113f29abbe23b73.docx" TargetMode="External" /><Relationship Id="rId3" Type="http://schemas.openxmlformats.org/officeDocument/2006/relationships/hyperlink" Target="https://www.shaoyang.gov.cn/shaoyang/bumenyjshsgjf/202109/bb9273ae4ae84e6e84e50175d913265b/files/06e9c6624c914d8e9a36e666efa4f1a0.docx" TargetMode="External" /><Relationship Id="rId4" Type="http://schemas.openxmlformats.org/officeDocument/2006/relationships/hyperlink" Target="https://www.shaoyang.gov.cn/shaoyang/bumenyjshsgjf/202109/bb9273ae4ae84e6e84e50175d913265b/files/65fab429039c47ae9fef06d3d7145280.docx" TargetMode="External" /><Relationship Id="rId5" Type="http://schemas.openxmlformats.org/officeDocument/2006/relationships/hyperlink" Target="https://www.shaoyang.gov.cn/shaoyang/bumenyjshsgjf/202109/09f92f635cfd4bd7be4db2d4c8217d87/files/59e51f8575c64e99b054b567e860956e.docx" TargetMode="External" /><Relationship Id="rId6" Type="http://schemas.openxmlformats.org/officeDocument/2006/relationships/hyperlink" Target="https://www.shaoyang.gov.cn/shaoyang/bumenyjshsgjf/202109/09f92f635cfd4bd7be4db2d4c8217d87/files/ac9549cd07584076a94a56d484ebff8d.docx" TargetMode="External" /><Relationship Id="rId7" Type="http://schemas.openxmlformats.org/officeDocument/2006/relationships/hyperlink" Target="https://www.shaoyang.gov.cn/shaoyang/bumenyjshsgjf/202109/912236739f534adc951ec0298c78fbc0/files/578531279c7f4769a789cb823f2a43ba.docx" TargetMode="External" /></Relationships>
</file>

<file path=xl/worksheets/sheet1.xml><?xml version="1.0" encoding="utf-8"?>
<worksheet xmlns="http://schemas.openxmlformats.org/spreadsheetml/2006/main" xmlns:r="http://schemas.openxmlformats.org/officeDocument/2006/relationships">
  <dimension ref="A1:H31"/>
  <sheetViews>
    <sheetView showGridLines="0" zoomScale="85" zoomScaleNormal="85" workbookViewId="0" topLeftCell="A1">
      <selection activeCell="C33" sqref="C33"/>
    </sheetView>
  </sheetViews>
  <sheetFormatPr defaultColWidth="9.00390625" defaultRowHeight="14.25"/>
  <sheetData>
    <row r="1" ht="31.5">
      <c r="H1" s="222" t="s">
        <v>0</v>
      </c>
    </row>
    <row r="2" ht="19.5" customHeight="1">
      <c r="A2" t="s">
        <v>1</v>
      </c>
    </row>
    <row r="3" ht="19.5" customHeight="1">
      <c r="A3" t="s">
        <v>2</v>
      </c>
    </row>
    <row r="4" ht="19.5" customHeight="1">
      <c r="A4" t="s">
        <v>3</v>
      </c>
    </row>
    <row r="5" ht="19.5" customHeight="1">
      <c r="A5" t="s">
        <v>4</v>
      </c>
    </row>
    <row r="6" ht="19.5" customHeight="1">
      <c r="A6" t="s">
        <v>5</v>
      </c>
    </row>
    <row r="7" ht="19.5" customHeight="1">
      <c r="A7" t="s">
        <v>6</v>
      </c>
    </row>
    <row r="8" ht="19.5" customHeight="1">
      <c r="A8" t="s">
        <v>7</v>
      </c>
    </row>
    <row r="9" ht="19.5" customHeight="1">
      <c r="A9" t="s">
        <v>8</v>
      </c>
    </row>
    <row r="10" ht="19.5" customHeight="1">
      <c r="A10" t="s">
        <v>9</v>
      </c>
    </row>
    <row r="11" ht="19.5" customHeight="1">
      <c r="A11" s="146" t="s">
        <v>10</v>
      </c>
    </row>
    <row r="12" ht="19.5" customHeight="1">
      <c r="A12" s="146" t="s">
        <v>11</v>
      </c>
    </row>
    <row r="13" ht="19.5" customHeight="1">
      <c r="A13" t="s">
        <v>12</v>
      </c>
    </row>
    <row r="14" ht="19.5" customHeight="1">
      <c r="A14" t="s">
        <v>13</v>
      </c>
    </row>
    <row r="15" ht="19.5" customHeight="1">
      <c r="A15" t="s">
        <v>14</v>
      </c>
    </row>
    <row r="16" ht="19.5" customHeight="1">
      <c r="A16" t="s">
        <v>15</v>
      </c>
    </row>
    <row r="17" ht="19.5" customHeight="1">
      <c r="A17" s="146" t="s">
        <v>16</v>
      </c>
    </row>
    <row r="18" ht="19.5" customHeight="1">
      <c r="A18" t="s">
        <v>17</v>
      </c>
    </row>
    <row r="19" ht="19.5" customHeight="1">
      <c r="A19" t="s">
        <v>18</v>
      </c>
    </row>
    <row r="20" ht="19.5" customHeight="1">
      <c r="A20" t="s">
        <v>19</v>
      </c>
    </row>
    <row r="21" ht="19.5" customHeight="1">
      <c r="A21" t="s">
        <v>20</v>
      </c>
    </row>
    <row r="22" ht="19.5" customHeight="1">
      <c r="A22" t="s">
        <v>21</v>
      </c>
    </row>
    <row r="23" ht="19.5" customHeight="1">
      <c r="A23" s="146" t="s">
        <v>22</v>
      </c>
    </row>
    <row r="24" ht="19.5" customHeight="1">
      <c r="A24" s="146" t="s">
        <v>23</v>
      </c>
    </row>
    <row r="25" ht="19.5" customHeight="1">
      <c r="A25" s="146" t="s">
        <v>24</v>
      </c>
    </row>
    <row r="26" ht="19.5" customHeight="1">
      <c r="A26" s="146" t="s">
        <v>25</v>
      </c>
    </row>
    <row r="27" ht="19.5" customHeight="1">
      <c r="A27" s="146" t="s">
        <v>26</v>
      </c>
    </row>
    <row r="28" ht="19.5" customHeight="1">
      <c r="A28" s="146" t="s">
        <v>27</v>
      </c>
    </row>
    <row r="29" ht="19.5" customHeight="1">
      <c r="A29" s="146" t="s">
        <v>28</v>
      </c>
    </row>
    <row r="30" ht="19.5" customHeight="1">
      <c r="A30" s="146" t="s">
        <v>29</v>
      </c>
    </row>
    <row r="31" ht="18.75" customHeight="1">
      <c r="A31" s="146" t="s">
        <v>30</v>
      </c>
    </row>
  </sheetData>
  <sheetProtection/>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rgb="FFC00000"/>
  </sheetPr>
  <dimension ref="A1:D68"/>
  <sheetViews>
    <sheetView showGridLines="0" showZeros="0" workbookViewId="0" topLeftCell="A1">
      <selection activeCell="A2" sqref="A2:B2"/>
    </sheetView>
  </sheetViews>
  <sheetFormatPr defaultColWidth="12.125" defaultRowHeight="15" customHeight="1"/>
  <cols>
    <col min="1" max="1" width="32.875" style="0" customWidth="1"/>
    <col min="2" max="2" width="28.75390625" style="0" customWidth="1"/>
    <col min="3" max="250" width="12.125" style="0" customWidth="1"/>
  </cols>
  <sheetData>
    <row r="1" ht="14.25" customHeight="1">
      <c r="A1" t="s">
        <v>1172</v>
      </c>
    </row>
    <row r="2" spans="1:2" ht="28.5" customHeight="1">
      <c r="A2" s="158" t="s">
        <v>1173</v>
      </c>
      <c r="B2" s="158"/>
    </row>
    <row r="3" spans="1:2" ht="16.5" customHeight="1">
      <c r="A3" s="166" t="s">
        <v>33</v>
      </c>
      <c r="B3" s="166"/>
    </row>
    <row r="4" spans="1:2" ht="24.75" customHeight="1">
      <c r="A4" s="167" t="s">
        <v>1174</v>
      </c>
      <c r="B4" s="168" t="s">
        <v>35</v>
      </c>
    </row>
    <row r="5" spans="1:4" ht="16.5" customHeight="1">
      <c r="A5" s="169" t="s">
        <v>1175</v>
      </c>
      <c r="B5" s="170">
        <v>138688</v>
      </c>
      <c r="C5" s="81"/>
      <c r="D5" s="81"/>
    </row>
    <row r="6" spans="1:4" ht="16.5" customHeight="1">
      <c r="A6" s="169" t="s">
        <v>1176</v>
      </c>
      <c r="B6" s="170">
        <v>48276</v>
      </c>
      <c r="C6" s="81"/>
      <c r="D6" s="81"/>
    </row>
    <row r="7" spans="1:4" ht="16.5" customHeight="1">
      <c r="A7" s="169" t="s">
        <v>1177</v>
      </c>
      <c r="B7" s="170">
        <v>50125</v>
      </c>
      <c r="C7" s="81"/>
      <c r="D7" s="81"/>
    </row>
    <row r="8" spans="1:4" ht="16.5" customHeight="1">
      <c r="A8" s="169" t="s">
        <v>1178</v>
      </c>
      <c r="B8" s="170">
        <v>6608</v>
      </c>
      <c r="C8" s="81"/>
      <c r="D8" s="81"/>
    </row>
    <row r="9" spans="1:4" ht="16.5" customHeight="1">
      <c r="A9" s="169" t="s">
        <v>1179</v>
      </c>
      <c r="B9" s="170">
        <v>33679</v>
      </c>
      <c r="C9" s="81"/>
      <c r="D9" s="81"/>
    </row>
    <row r="10" spans="1:4" ht="16.5" customHeight="1">
      <c r="A10" s="169" t="s">
        <v>1180</v>
      </c>
      <c r="B10" s="170">
        <v>19249</v>
      </c>
      <c r="C10" s="81"/>
      <c r="D10" s="81"/>
    </row>
    <row r="11" spans="1:4" ht="15" customHeight="1">
      <c r="A11" s="169" t="s">
        <v>1181</v>
      </c>
      <c r="B11" s="170">
        <v>10559</v>
      </c>
      <c r="C11" s="81"/>
      <c r="D11" s="81"/>
    </row>
    <row r="12" spans="1:4" ht="15" customHeight="1">
      <c r="A12" s="169" t="s">
        <v>1182</v>
      </c>
      <c r="B12" s="170">
        <v>629</v>
      </c>
      <c r="C12" s="81"/>
      <c r="D12" s="81"/>
    </row>
    <row r="13" spans="1:4" ht="16.5" customHeight="1">
      <c r="A13" s="169" t="s">
        <v>1183</v>
      </c>
      <c r="B13" s="170">
        <v>394</v>
      </c>
      <c r="C13" s="81"/>
      <c r="D13" s="81"/>
    </row>
    <row r="14" spans="1:4" ht="16.5" customHeight="1">
      <c r="A14" s="169" t="s">
        <v>1184</v>
      </c>
      <c r="B14" s="170">
        <v>229</v>
      </c>
      <c r="C14" s="81"/>
      <c r="D14" s="81"/>
    </row>
    <row r="15" spans="1:4" ht="16.5" customHeight="1">
      <c r="A15" s="169" t="s">
        <v>1185</v>
      </c>
      <c r="B15" s="170">
        <v>604</v>
      </c>
      <c r="C15" s="81"/>
      <c r="D15" s="81"/>
    </row>
    <row r="16" spans="1:4" ht="16.5" customHeight="1">
      <c r="A16" s="169" t="s">
        <v>1186</v>
      </c>
      <c r="B16" s="170">
        <v>1205</v>
      </c>
      <c r="C16" s="81"/>
      <c r="D16" s="81"/>
    </row>
    <row r="17" spans="1:4" ht="16.5" customHeight="1">
      <c r="A17" s="169" t="s">
        <v>1187</v>
      </c>
      <c r="B17" s="170">
        <v>97</v>
      </c>
      <c r="C17" s="81"/>
      <c r="D17" s="81"/>
    </row>
    <row r="18" spans="1:4" ht="16.5" customHeight="1">
      <c r="A18" s="169" t="s">
        <v>1188</v>
      </c>
      <c r="B18" s="170">
        <v>2303</v>
      </c>
      <c r="C18" s="81"/>
      <c r="D18" s="81"/>
    </row>
    <row r="19" spans="1:4" ht="16.5" customHeight="1">
      <c r="A19" s="169" t="s">
        <v>1189</v>
      </c>
      <c r="B19" s="170">
        <v>741</v>
      </c>
      <c r="C19" s="81"/>
      <c r="D19" s="81"/>
    </row>
    <row r="20" spans="1:4" ht="16.5" customHeight="1">
      <c r="A20" s="169" t="s">
        <v>1190</v>
      </c>
      <c r="B20" s="170">
        <v>2488</v>
      </c>
      <c r="C20" s="81"/>
      <c r="D20" s="81"/>
    </row>
    <row r="21" spans="1:4" ht="16.5" customHeight="1">
      <c r="A21" s="169" t="s">
        <v>1191</v>
      </c>
      <c r="B21" s="170"/>
      <c r="C21" s="81"/>
      <c r="D21" s="81"/>
    </row>
    <row r="22" spans="1:4" ht="16.5" customHeight="1">
      <c r="A22" s="169" t="s">
        <v>1192</v>
      </c>
      <c r="B22" s="170"/>
      <c r="C22" s="81"/>
      <c r="D22" s="81"/>
    </row>
    <row r="23" spans="1:4" ht="16.5" customHeight="1">
      <c r="A23" s="169" t="s">
        <v>1193</v>
      </c>
      <c r="B23" s="170"/>
      <c r="C23" s="81"/>
      <c r="D23" s="81"/>
    </row>
    <row r="24" spans="1:4" ht="16.5" customHeight="1">
      <c r="A24" s="169" t="s">
        <v>1194</v>
      </c>
      <c r="B24" s="170"/>
      <c r="C24" s="81"/>
      <c r="D24" s="81"/>
    </row>
    <row r="25" spans="1:4" ht="16.5" customHeight="1">
      <c r="A25" s="169" t="s">
        <v>1195</v>
      </c>
      <c r="B25" s="170"/>
      <c r="C25" s="81"/>
      <c r="D25" s="81"/>
    </row>
    <row r="26" spans="1:4" ht="16.5" customHeight="1">
      <c r="A26" s="169" t="s">
        <v>1196</v>
      </c>
      <c r="B26" s="170"/>
      <c r="C26" s="81"/>
      <c r="D26" s="81"/>
    </row>
    <row r="27" spans="1:4" ht="16.5" customHeight="1">
      <c r="A27" s="169" t="s">
        <v>1197</v>
      </c>
      <c r="B27" s="170"/>
      <c r="C27" s="81"/>
      <c r="D27" s="81"/>
    </row>
    <row r="28" spans="1:4" ht="16.5" customHeight="1">
      <c r="A28" s="169" t="s">
        <v>1198</v>
      </c>
      <c r="B28" s="170"/>
      <c r="C28" s="81"/>
      <c r="D28" s="81"/>
    </row>
    <row r="29" spans="1:4" ht="16.5" customHeight="1">
      <c r="A29" s="169" t="s">
        <v>1199</v>
      </c>
      <c r="B29" s="170">
        <v>0</v>
      </c>
      <c r="C29" s="81"/>
      <c r="D29" s="81"/>
    </row>
    <row r="30" spans="1:4" ht="16.5" customHeight="1">
      <c r="A30" s="169" t="s">
        <v>1192</v>
      </c>
      <c r="B30" s="170">
        <v>0</v>
      </c>
      <c r="C30" s="81"/>
      <c r="D30" s="81"/>
    </row>
    <row r="31" spans="1:4" ht="16.5" customHeight="1">
      <c r="A31" s="169" t="s">
        <v>1193</v>
      </c>
      <c r="B31" s="170">
        <v>0</v>
      </c>
      <c r="C31" s="81"/>
      <c r="D31" s="81"/>
    </row>
    <row r="32" spans="1:4" ht="16.5" customHeight="1">
      <c r="A32" s="169" t="s">
        <v>1194</v>
      </c>
      <c r="B32" s="170">
        <v>0</v>
      </c>
      <c r="C32" s="81"/>
      <c r="D32" s="81"/>
    </row>
    <row r="33" spans="1:4" ht="16.5" customHeight="1">
      <c r="A33" s="169" t="s">
        <v>1196</v>
      </c>
      <c r="B33" s="170">
        <v>0</v>
      </c>
      <c r="C33" s="81"/>
      <c r="D33" s="81"/>
    </row>
    <row r="34" spans="1:4" ht="16.5" customHeight="1">
      <c r="A34" s="169" t="s">
        <v>1197</v>
      </c>
      <c r="B34" s="170">
        <v>0</v>
      </c>
      <c r="C34" s="81"/>
      <c r="D34" s="81"/>
    </row>
    <row r="35" spans="1:4" ht="16.5" customHeight="1">
      <c r="A35" s="169" t="s">
        <v>1198</v>
      </c>
      <c r="B35" s="170">
        <v>0</v>
      </c>
      <c r="C35" s="81"/>
      <c r="D35" s="81"/>
    </row>
    <row r="36" spans="1:4" ht="16.5" customHeight="1">
      <c r="A36" s="169" t="s">
        <v>1200</v>
      </c>
      <c r="B36" s="170">
        <v>84560</v>
      </c>
      <c r="C36" s="81"/>
      <c r="D36" s="81"/>
    </row>
    <row r="37" spans="1:4" ht="16.5" customHeight="1">
      <c r="A37" s="169" t="s">
        <v>1201</v>
      </c>
      <c r="B37" s="170">
        <v>76014</v>
      </c>
      <c r="C37" s="81"/>
      <c r="D37" s="81"/>
    </row>
    <row r="38" spans="1:4" ht="16.5" customHeight="1">
      <c r="A38" s="169" t="s">
        <v>1202</v>
      </c>
      <c r="B38" s="170">
        <v>3269</v>
      </c>
      <c r="C38" s="81"/>
      <c r="D38" s="81"/>
    </row>
    <row r="39" spans="1:4" ht="16.5" customHeight="1">
      <c r="A39" s="169" t="s">
        <v>1203</v>
      </c>
      <c r="B39" s="170">
        <v>5277</v>
      </c>
      <c r="C39" s="81"/>
      <c r="D39" s="81"/>
    </row>
    <row r="40" spans="1:4" ht="16.5" customHeight="1">
      <c r="A40" s="169" t="s">
        <v>1204</v>
      </c>
      <c r="B40" s="170">
        <v>0</v>
      </c>
      <c r="C40" s="81"/>
      <c r="D40" s="81"/>
    </row>
    <row r="41" spans="1:4" ht="24.75" customHeight="1">
      <c r="A41" s="169" t="s">
        <v>1205</v>
      </c>
      <c r="B41" s="170">
        <v>0</v>
      </c>
      <c r="C41" s="81"/>
      <c r="D41" s="81"/>
    </row>
    <row r="42" spans="1:4" ht="15" customHeight="1">
      <c r="A42" s="169" t="s">
        <v>1206</v>
      </c>
      <c r="B42" s="170">
        <v>0</v>
      </c>
      <c r="C42" s="81"/>
      <c r="D42" s="81"/>
    </row>
    <row r="43" spans="1:4" ht="15" customHeight="1">
      <c r="A43" s="169" t="s">
        <v>1207</v>
      </c>
      <c r="B43" s="170"/>
      <c r="C43" s="81"/>
      <c r="D43" s="81"/>
    </row>
    <row r="44" spans="1:4" ht="15" customHeight="1">
      <c r="A44" s="169" t="s">
        <v>1208</v>
      </c>
      <c r="B44" s="170"/>
      <c r="C44" s="81"/>
      <c r="D44" s="81"/>
    </row>
    <row r="45" spans="1:4" ht="15" customHeight="1">
      <c r="A45" s="169" t="s">
        <v>1209</v>
      </c>
      <c r="B45" s="170"/>
      <c r="C45" s="81"/>
      <c r="D45" s="81"/>
    </row>
    <row r="46" spans="1:4" ht="15" customHeight="1">
      <c r="A46" s="169" t="s">
        <v>1210</v>
      </c>
      <c r="B46" s="170"/>
      <c r="C46" s="81"/>
      <c r="D46" s="81"/>
    </row>
    <row r="47" spans="1:4" ht="15" customHeight="1">
      <c r="A47" s="169" t="s">
        <v>1211</v>
      </c>
      <c r="B47" s="170">
        <v>0</v>
      </c>
      <c r="C47" s="81"/>
      <c r="D47" s="81"/>
    </row>
    <row r="48" spans="1:4" ht="15" customHeight="1">
      <c r="A48" s="169" t="s">
        <v>1212</v>
      </c>
      <c r="B48" s="170">
        <v>0</v>
      </c>
      <c r="C48" s="81"/>
      <c r="D48" s="81"/>
    </row>
    <row r="49" spans="1:4" ht="15" customHeight="1">
      <c r="A49" s="169" t="s">
        <v>1213</v>
      </c>
      <c r="B49" s="170">
        <v>0</v>
      </c>
      <c r="C49" s="81"/>
      <c r="D49" s="81"/>
    </row>
    <row r="50" spans="1:4" ht="15" customHeight="1">
      <c r="A50" s="169" t="s">
        <v>1214</v>
      </c>
      <c r="B50" s="170">
        <v>6747</v>
      </c>
      <c r="C50" s="81"/>
      <c r="D50" s="81"/>
    </row>
    <row r="51" spans="1:4" ht="15" customHeight="1">
      <c r="A51" s="169" t="s">
        <v>1215</v>
      </c>
      <c r="B51" s="170">
        <v>1333</v>
      </c>
      <c r="C51" s="81"/>
      <c r="D51" s="81"/>
    </row>
    <row r="52" spans="1:4" ht="15" customHeight="1">
      <c r="A52" s="169" t="s">
        <v>1216</v>
      </c>
      <c r="B52" s="170"/>
      <c r="C52" s="81"/>
      <c r="D52" s="81"/>
    </row>
    <row r="53" spans="1:4" ht="15" customHeight="1">
      <c r="A53" s="169" t="s">
        <v>1217</v>
      </c>
      <c r="B53" s="170">
        <v>0</v>
      </c>
      <c r="C53" s="81"/>
      <c r="D53" s="81"/>
    </row>
    <row r="54" spans="1:4" ht="15" customHeight="1">
      <c r="A54" s="169" t="s">
        <v>1218</v>
      </c>
      <c r="B54" s="170">
        <v>1507</v>
      </c>
      <c r="C54" s="81"/>
      <c r="D54" s="81"/>
    </row>
    <row r="55" spans="1:4" ht="15" customHeight="1">
      <c r="A55" s="169" t="s">
        <v>1219</v>
      </c>
      <c r="B55" s="170">
        <v>3907</v>
      </c>
      <c r="C55" s="81"/>
      <c r="D55" s="81"/>
    </row>
    <row r="56" spans="1:4" ht="15" customHeight="1">
      <c r="A56" s="169" t="s">
        <v>1220</v>
      </c>
      <c r="B56" s="170">
        <v>0</v>
      </c>
      <c r="C56" s="81"/>
      <c r="D56" s="81"/>
    </row>
    <row r="57" spans="1:4" ht="15" customHeight="1">
      <c r="A57" s="169" t="s">
        <v>1221</v>
      </c>
      <c r="B57" s="170">
        <v>0</v>
      </c>
      <c r="C57" s="81"/>
      <c r="D57" s="81"/>
    </row>
    <row r="58" spans="1:4" ht="15" customHeight="1">
      <c r="A58" s="169" t="s">
        <v>1222</v>
      </c>
      <c r="B58" s="170"/>
      <c r="C58" s="81"/>
      <c r="D58" s="81"/>
    </row>
    <row r="59" spans="1:4" ht="15" customHeight="1">
      <c r="A59" s="169" t="s">
        <v>1223</v>
      </c>
      <c r="B59" s="170"/>
      <c r="C59" s="81"/>
      <c r="D59" s="81"/>
    </row>
    <row r="60" spans="1:4" ht="15" customHeight="1">
      <c r="A60" s="169" t="s">
        <v>1224</v>
      </c>
      <c r="B60" s="170"/>
      <c r="C60" s="81"/>
      <c r="D60" s="81"/>
    </row>
    <row r="61" spans="1:4" ht="15" customHeight="1">
      <c r="A61" s="169" t="s">
        <v>1225</v>
      </c>
      <c r="B61" s="170">
        <v>0</v>
      </c>
      <c r="C61" s="81"/>
      <c r="D61" s="81"/>
    </row>
    <row r="62" spans="1:4" ht="15" customHeight="1">
      <c r="A62" s="169" t="s">
        <v>1226</v>
      </c>
      <c r="B62" s="170">
        <v>0</v>
      </c>
      <c r="C62" s="81"/>
      <c r="D62" s="81"/>
    </row>
    <row r="63" spans="1:4" ht="15" customHeight="1">
      <c r="A63" s="169" t="s">
        <v>1227</v>
      </c>
      <c r="B63" s="170">
        <v>168</v>
      </c>
      <c r="C63" s="81"/>
      <c r="D63" s="81"/>
    </row>
    <row r="64" spans="1:4" ht="15" customHeight="1">
      <c r="A64" s="169" t="s">
        <v>1228</v>
      </c>
      <c r="B64" s="170">
        <v>0</v>
      </c>
      <c r="C64" s="81"/>
      <c r="D64" s="81"/>
    </row>
    <row r="65" spans="1:4" ht="15" customHeight="1">
      <c r="A65" s="169" t="s">
        <v>1229</v>
      </c>
      <c r="B65" s="170">
        <v>0</v>
      </c>
      <c r="C65" s="81"/>
      <c r="D65" s="81"/>
    </row>
    <row r="66" spans="1:4" ht="15" customHeight="1">
      <c r="A66" s="169" t="s">
        <v>1230</v>
      </c>
      <c r="B66" s="170">
        <v>0</v>
      </c>
      <c r="C66" s="81"/>
      <c r="D66" s="81"/>
    </row>
    <row r="67" spans="1:4" ht="15" customHeight="1">
      <c r="A67" s="169" t="s">
        <v>973</v>
      </c>
      <c r="B67" s="170">
        <v>168</v>
      </c>
      <c r="C67" s="81"/>
      <c r="D67" s="81"/>
    </row>
    <row r="68" spans="1:2" ht="15" customHeight="1">
      <c r="A68" s="145" t="s">
        <v>1231</v>
      </c>
      <c r="B68" s="164">
        <v>249412</v>
      </c>
    </row>
  </sheetData>
  <sheetProtection/>
  <mergeCells count="2">
    <mergeCell ref="A2:B2"/>
    <mergeCell ref="A3:B3"/>
  </mergeCells>
  <printOptions horizontalCentered="1"/>
  <pageMargins left="0.38958333333333334" right="0.38958333333333334" top="0.38958333333333334" bottom="0.38958333333333334" header="0" footer="0.30972222222222223"/>
  <pageSetup horizontalDpi="600" verticalDpi="600" orientation="portrait"/>
</worksheet>
</file>

<file path=xl/worksheets/sheet11.xml><?xml version="1.0" encoding="utf-8"?>
<worksheet xmlns="http://schemas.openxmlformats.org/spreadsheetml/2006/main" xmlns:r="http://schemas.openxmlformats.org/officeDocument/2006/relationships">
  <sheetPr>
    <tabColor rgb="FFC00000"/>
  </sheetPr>
  <dimension ref="A1:B50"/>
  <sheetViews>
    <sheetView showGridLines="0" showZeros="0" workbookViewId="0" topLeftCell="A1">
      <selection activeCell="A2" sqref="A2:B2"/>
    </sheetView>
  </sheetViews>
  <sheetFormatPr defaultColWidth="12.125" defaultRowHeight="15" customHeight="1"/>
  <cols>
    <col min="1" max="1" width="45.625" style="133" customWidth="1"/>
    <col min="2" max="2" width="25.625" style="133" customWidth="1"/>
    <col min="3" max="16384" width="12.125" style="133" customWidth="1"/>
  </cols>
  <sheetData>
    <row r="1" ht="14.25">
      <c r="A1" s="80" t="s">
        <v>1232</v>
      </c>
    </row>
    <row r="2" spans="1:2" ht="24" customHeight="1">
      <c r="A2" s="158" t="s">
        <v>1233</v>
      </c>
      <c r="B2" s="158"/>
    </row>
    <row r="3" spans="1:2" ht="16.5" customHeight="1">
      <c r="A3" s="159" t="s">
        <v>33</v>
      </c>
      <c r="B3" s="159"/>
    </row>
    <row r="4" spans="1:2" ht="19.5" customHeight="1">
      <c r="A4" s="139" t="s">
        <v>1174</v>
      </c>
      <c r="B4" s="137" t="s">
        <v>1234</v>
      </c>
    </row>
    <row r="5" spans="1:2" ht="16.5" customHeight="1">
      <c r="A5" s="160" t="s">
        <v>1235</v>
      </c>
      <c r="B5" s="161">
        <f>B6+B10+B33</f>
        <v>410849</v>
      </c>
    </row>
    <row r="6" spans="1:2" s="131" customFormat="1" ht="16.5" customHeight="1">
      <c r="A6" s="162" t="s">
        <v>1236</v>
      </c>
      <c r="B6" s="161">
        <f>SUM(B7:B9)</f>
        <v>5172</v>
      </c>
    </row>
    <row r="7" spans="1:2" ht="16.5" customHeight="1">
      <c r="A7" s="163" t="s">
        <v>1237</v>
      </c>
      <c r="B7" s="164">
        <v>304</v>
      </c>
    </row>
    <row r="8" spans="1:2" ht="16.5" customHeight="1">
      <c r="A8" s="163" t="s">
        <v>1238</v>
      </c>
      <c r="B8" s="164">
        <v>2026</v>
      </c>
    </row>
    <row r="9" spans="1:2" ht="16.5" customHeight="1">
      <c r="A9" s="163" t="s">
        <v>1239</v>
      </c>
      <c r="B9" s="164">
        <v>2842</v>
      </c>
    </row>
    <row r="10" spans="1:2" ht="16.5" customHeight="1">
      <c r="A10" s="162" t="s">
        <v>1240</v>
      </c>
      <c r="B10" s="161">
        <f>SUM(B11:B32)</f>
        <v>227806</v>
      </c>
    </row>
    <row r="11" spans="1:2" ht="16.5" customHeight="1">
      <c r="A11" s="163" t="s">
        <v>1241</v>
      </c>
      <c r="B11" s="165">
        <v>2483</v>
      </c>
    </row>
    <row r="12" spans="1:2" ht="16.5" customHeight="1">
      <c r="A12" s="163" t="s">
        <v>1242</v>
      </c>
      <c r="B12" s="165">
        <v>57820</v>
      </c>
    </row>
    <row r="13" spans="1:2" s="131" customFormat="1" ht="16.5" customHeight="1">
      <c r="A13" s="163" t="s">
        <v>1243</v>
      </c>
      <c r="B13" s="165">
        <v>47702</v>
      </c>
    </row>
    <row r="14" spans="1:2" ht="16.5" customHeight="1">
      <c r="A14" s="163" t="s">
        <v>1244</v>
      </c>
      <c r="B14" s="165">
        <v>20186</v>
      </c>
    </row>
    <row r="15" spans="1:2" ht="16.5" customHeight="1">
      <c r="A15" s="163" t="s">
        <v>1245</v>
      </c>
      <c r="B15" s="165">
        <v>427</v>
      </c>
    </row>
    <row r="16" spans="1:2" ht="16.5" customHeight="1">
      <c r="A16" s="163" t="s">
        <v>1246</v>
      </c>
      <c r="B16" s="165">
        <v>769</v>
      </c>
    </row>
    <row r="17" spans="1:2" ht="16.5" customHeight="1">
      <c r="A17" s="163" t="s">
        <v>1247</v>
      </c>
      <c r="B17" s="165">
        <v>195</v>
      </c>
    </row>
    <row r="18" spans="1:2" ht="16.5" customHeight="1">
      <c r="A18" s="163" t="s">
        <v>1248</v>
      </c>
      <c r="B18" s="165">
        <v>9263</v>
      </c>
    </row>
    <row r="19" spans="1:2" ht="16.5" customHeight="1">
      <c r="A19" s="163" t="s">
        <v>1249</v>
      </c>
      <c r="B19" s="165">
        <v>4793</v>
      </c>
    </row>
    <row r="20" spans="1:2" ht="16.5" customHeight="1">
      <c r="A20" s="163" t="s">
        <v>1250</v>
      </c>
      <c r="B20" s="165">
        <v>502</v>
      </c>
    </row>
    <row r="21" spans="1:2" ht="16.5" customHeight="1">
      <c r="A21" s="163" t="s">
        <v>1251</v>
      </c>
      <c r="B21" s="165">
        <v>13537</v>
      </c>
    </row>
    <row r="22" spans="1:2" ht="16.5" customHeight="1">
      <c r="A22" s="163" t="s">
        <v>1252</v>
      </c>
      <c r="B22" s="165">
        <v>130</v>
      </c>
    </row>
    <row r="23" spans="1:2" ht="16.5" customHeight="1">
      <c r="A23" s="163" t="s">
        <v>1253</v>
      </c>
      <c r="B23" s="165">
        <v>352</v>
      </c>
    </row>
    <row r="24" spans="1:2" ht="16.5" customHeight="1">
      <c r="A24" s="163" t="s">
        <v>1254</v>
      </c>
      <c r="B24" s="165">
        <v>26731</v>
      </c>
    </row>
    <row r="25" spans="1:2" ht="16.5" customHeight="1">
      <c r="A25" s="163" t="s">
        <v>1255</v>
      </c>
      <c r="B25" s="165">
        <v>25101</v>
      </c>
    </row>
    <row r="26" spans="1:2" ht="16.5" customHeight="1">
      <c r="A26" s="163" t="s">
        <v>1256</v>
      </c>
      <c r="B26" s="165">
        <v>5</v>
      </c>
    </row>
    <row r="27" spans="1:2" ht="16.5" customHeight="1">
      <c r="A27" s="163" t="s">
        <v>1257</v>
      </c>
      <c r="B27" s="165">
        <v>6410</v>
      </c>
    </row>
    <row r="28" spans="1:2" ht="16.5" customHeight="1">
      <c r="A28" s="163" t="s">
        <v>1258</v>
      </c>
      <c r="B28" s="165">
        <v>465</v>
      </c>
    </row>
    <row r="29" spans="1:2" ht="16.5" customHeight="1">
      <c r="A29" s="163" t="s">
        <v>1259</v>
      </c>
      <c r="B29" s="165">
        <v>7776</v>
      </c>
    </row>
    <row r="30" spans="1:2" ht="15" customHeight="1">
      <c r="A30" s="163" t="s">
        <v>1260</v>
      </c>
      <c r="B30" s="165">
        <v>55</v>
      </c>
    </row>
    <row r="31" spans="1:2" ht="15" customHeight="1">
      <c r="A31" s="163" t="s">
        <v>1261</v>
      </c>
      <c r="B31" s="165">
        <v>233</v>
      </c>
    </row>
    <row r="32" spans="1:2" ht="15" customHeight="1">
      <c r="A32" s="163" t="s">
        <v>1262</v>
      </c>
      <c r="B32" s="165">
        <v>2871</v>
      </c>
    </row>
    <row r="33" spans="1:2" ht="15" customHeight="1">
      <c r="A33" s="162" t="s">
        <v>1263</v>
      </c>
      <c r="B33" s="161">
        <f>SUM(B34:B50)</f>
        <v>177871</v>
      </c>
    </row>
    <row r="34" spans="1:2" ht="15" customHeight="1">
      <c r="A34" s="163" t="s">
        <v>1264</v>
      </c>
      <c r="B34" s="165">
        <v>13172</v>
      </c>
    </row>
    <row r="35" spans="1:2" ht="15" customHeight="1">
      <c r="A35" s="163" t="s">
        <v>1265</v>
      </c>
      <c r="B35" s="165">
        <v>2009</v>
      </c>
    </row>
    <row r="36" spans="1:2" ht="15" customHeight="1">
      <c r="A36" s="163" t="s">
        <v>1266</v>
      </c>
      <c r="B36" s="165">
        <v>3336</v>
      </c>
    </row>
    <row r="37" spans="1:2" ht="15" customHeight="1">
      <c r="A37" s="163" t="s">
        <v>1267</v>
      </c>
      <c r="B37" s="165">
        <v>429</v>
      </c>
    </row>
    <row r="38" spans="1:2" ht="15" customHeight="1">
      <c r="A38" s="163" t="s">
        <v>1268</v>
      </c>
      <c r="B38" s="165">
        <v>5720</v>
      </c>
    </row>
    <row r="39" spans="1:2" ht="15" customHeight="1">
      <c r="A39" s="163" t="s">
        <v>1269</v>
      </c>
      <c r="B39" s="165">
        <v>5596</v>
      </c>
    </row>
    <row r="40" spans="1:2" ht="15" customHeight="1">
      <c r="A40" s="163" t="s">
        <v>1270</v>
      </c>
      <c r="B40" s="165">
        <v>5325</v>
      </c>
    </row>
    <row r="41" spans="1:2" ht="15" customHeight="1">
      <c r="A41" s="163" t="s">
        <v>1271</v>
      </c>
      <c r="B41" s="165">
        <v>7432</v>
      </c>
    </row>
    <row r="42" spans="1:2" ht="15" customHeight="1">
      <c r="A42" s="163" t="s">
        <v>1272</v>
      </c>
      <c r="B42" s="165">
        <v>16092</v>
      </c>
    </row>
    <row r="43" spans="1:2" ht="15" customHeight="1">
      <c r="A43" s="163" t="s">
        <v>1273</v>
      </c>
      <c r="B43" s="165">
        <v>1027</v>
      </c>
    </row>
    <row r="44" spans="1:2" ht="15" customHeight="1">
      <c r="A44" s="163" t="s">
        <v>1274</v>
      </c>
      <c r="B44" s="165">
        <v>44848</v>
      </c>
    </row>
    <row r="45" spans="1:2" ht="15" customHeight="1">
      <c r="A45" s="163" t="s">
        <v>1275</v>
      </c>
      <c r="B45" s="165">
        <v>3201</v>
      </c>
    </row>
    <row r="46" spans="1:2" ht="15" customHeight="1">
      <c r="A46" s="163" t="s">
        <v>1276</v>
      </c>
      <c r="B46" s="165">
        <v>28</v>
      </c>
    </row>
    <row r="47" spans="1:2" ht="15" customHeight="1">
      <c r="A47" s="163" t="s">
        <v>1277</v>
      </c>
      <c r="B47" s="165">
        <v>8285</v>
      </c>
    </row>
    <row r="48" spans="1:2" ht="15" customHeight="1">
      <c r="A48" s="163" t="s">
        <v>1278</v>
      </c>
      <c r="B48" s="165">
        <v>82</v>
      </c>
    </row>
    <row r="49" spans="1:2" ht="15" customHeight="1">
      <c r="A49" s="163" t="s">
        <v>1279</v>
      </c>
      <c r="B49" s="165">
        <v>534</v>
      </c>
    </row>
    <row r="50" spans="1:2" ht="15" customHeight="1">
      <c r="A50" s="163" t="s">
        <v>257</v>
      </c>
      <c r="B50" s="165">
        <v>60755</v>
      </c>
    </row>
  </sheetData>
  <sheetProtection/>
  <mergeCells count="2">
    <mergeCell ref="A2:B2"/>
    <mergeCell ref="A3:B3"/>
  </mergeCells>
  <printOptions horizontalCentered="1"/>
  <pageMargins left="0.2" right="0.2" top="0.5895833333333333" bottom="0.2" header="0" footer="0"/>
  <pageSetup horizontalDpi="600" verticalDpi="600" orientation="portrait"/>
</worksheet>
</file>

<file path=xl/worksheets/sheet12.xml><?xml version="1.0" encoding="utf-8"?>
<worksheet xmlns="http://schemas.openxmlformats.org/spreadsheetml/2006/main" xmlns:r="http://schemas.openxmlformats.org/officeDocument/2006/relationships">
  <sheetPr>
    <tabColor rgb="FFC00000"/>
  </sheetPr>
  <dimension ref="A1:F18"/>
  <sheetViews>
    <sheetView workbookViewId="0" topLeftCell="A1">
      <selection activeCell="F16" sqref="F16"/>
    </sheetView>
  </sheetViews>
  <sheetFormatPr defaultColWidth="9.00390625" defaultRowHeight="14.25"/>
  <cols>
    <col min="1" max="1" width="22.50390625" style="0" customWidth="1"/>
    <col min="2" max="2" width="13.50390625" style="0" customWidth="1"/>
    <col min="3" max="3" width="12.375" style="0" customWidth="1"/>
    <col min="4" max="4" width="16.875" style="0" customWidth="1"/>
    <col min="5" max="5" width="16.125" style="0" customWidth="1"/>
  </cols>
  <sheetData>
    <row r="1" spans="1:2" ht="14.25">
      <c r="A1" s="80" t="s">
        <v>1280</v>
      </c>
      <c r="B1" s="80"/>
    </row>
    <row r="2" spans="1:5" ht="32.25" customHeight="1">
      <c r="A2" s="122" t="s">
        <v>1281</v>
      </c>
      <c r="B2" s="122"/>
      <c r="C2" s="122"/>
      <c r="D2" s="122"/>
      <c r="E2" s="122"/>
    </row>
    <row r="3" spans="1:5" ht="20.25" customHeight="1">
      <c r="A3" s="123"/>
      <c r="B3" s="123"/>
      <c r="C3" s="153"/>
      <c r="D3" s="154"/>
      <c r="E3" s="155" t="s">
        <v>33</v>
      </c>
    </row>
    <row r="4" spans="1:5" s="121" customFormat="1" ht="24.75" customHeight="1">
      <c r="A4" s="125" t="s">
        <v>1282</v>
      </c>
      <c r="B4" s="125" t="s">
        <v>1283</v>
      </c>
      <c r="C4" s="125" t="s">
        <v>1284</v>
      </c>
      <c r="D4" s="125" t="s">
        <v>1285</v>
      </c>
      <c r="E4" s="125" t="s">
        <v>1286</v>
      </c>
    </row>
    <row r="5" spans="1:6" s="121" customFormat="1" ht="24.75" customHeight="1">
      <c r="A5" s="137" t="s">
        <v>1287</v>
      </c>
      <c r="B5" s="127">
        <f>SUM(B6:B9)</f>
        <v>410849</v>
      </c>
      <c r="C5" s="127">
        <f>SUM(C6:C9)</f>
        <v>5172</v>
      </c>
      <c r="D5" s="127">
        <f>SUM(D6:D9)</f>
        <v>227806</v>
      </c>
      <c r="E5" s="127">
        <f>SUM(E6:E9)</f>
        <v>177871</v>
      </c>
      <c r="F5" s="156"/>
    </row>
    <row r="6" spans="1:5" s="121" customFormat="1" ht="24.75" customHeight="1">
      <c r="A6" s="128" t="s">
        <v>1288</v>
      </c>
      <c r="B6" s="127">
        <f>SUM(C6:E6)</f>
        <v>105325</v>
      </c>
      <c r="C6" s="129">
        <v>1659</v>
      </c>
      <c r="D6" s="129">
        <v>82079</v>
      </c>
      <c r="E6" s="129">
        <v>21587</v>
      </c>
    </row>
    <row r="7" spans="1:5" s="121" customFormat="1" ht="24.75" customHeight="1">
      <c r="A7" s="128" t="s">
        <v>1289</v>
      </c>
      <c r="B7" s="127">
        <f>SUM(C7:E7)</f>
        <v>114450</v>
      </c>
      <c r="C7" s="129">
        <v>2695</v>
      </c>
      <c r="D7" s="129">
        <v>90793</v>
      </c>
      <c r="E7" s="129">
        <v>20962</v>
      </c>
    </row>
    <row r="8" spans="1:5" s="121" customFormat="1" ht="24.75" customHeight="1">
      <c r="A8" s="128" t="s">
        <v>1290</v>
      </c>
      <c r="B8" s="127">
        <f>SUM(C8:E8)</f>
        <v>73608</v>
      </c>
      <c r="C8" s="129">
        <v>818</v>
      </c>
      <c r="D8" s="129">
        <v>55428</v>
      </c>
      <c r="E8" s="129">
        <v>17362</v>
      </c>
    </row>
    <row r="9" spans="1:5" s="121" customFormat="1" ht="24.75" customHeight="1">
      <c r="A9" s="128" t="s">
        <v>1291</v>
      </c>
      <c r="B9" s="127">
        <f>SUM(C9:E9)</f>
        <v>117466</v>
      </c>
      <c r="C9" s="127"/>
      <c r="D9" s="129">
        <v>-494</v>
      </c>
      <c r="E9" s="129">
        <v>117960</v>
      </c>
    </row>
    <row r="10" spans="1:5" s="121" customFormat="1" ht="24.75" customHeight="1">
      <c r="A10" s="157"/>
      <c r="B10" s="157"/>
      <c r="C10"/>
      <c r="D10"/>
      <c r="E10"/>
    </row>
    <row r="11" spans="1:5" s="121" customFormat="1" ht="24.75" customHeight="1">
      <c r="A11" s="81"/>
      <c r="B11"/>
      <c r="C11"/>
      <c r="D11"/>
      <c r="E11"/>
    </row>
    <row r="12" spans="1:5" s="121" customFormat="1" ht="24.75" customHeight="1">
      <c r="A12"/>
      <c r="B12"/>
      <c r="C12"/>
      <c r="D12"/>
      <c r="E12"/>
    </row>
    <row r="13" spans="1:5" s="121" customFormat="1" ht="24.75" customHeight="1">
      <c r="A13"/>
      <c r="B13"/>
      <c r="C13"/>
      <c r="D13"/>
      <c r="E13"/>
    </row>
    <row r="14" spans="1:5" s="121" customFormat="1" ht="24.75" customHeight="1">
      <c r="A14"/>
      <c r="B14"/>
      <c r="C14"/>
      <c r="D14"/>
      <c r="E14"/>
    </row>
    <row r="15" spans="1:5" s="121" customFormat="1" ht="24.75" customHeight="1">
      <c r="A15"/>
      <c r="B15"/>
      <c r="C15"/>
      <c r="D15"/>
      <c r="E15"/>
    </row>
    <row r="16" spans="1:5" s="121" customFormat="1" ht="24.75" customHeight="1">
      <c r="A16"/>
      <c r="B16"/>
      <c r="C16"/>
      <c r="D16"/>
      <c r="E16"/>
    </row>
    <row r="17" spans="1:5" s="121" customFormat="1" ht="24.75" customHeight="1">
      <c r="A17"/>
      <c r="B17"/>
      <c r="C17"/>
      <c r="D17"/>
      <c r="E17"/>
    </row>
    <row r="18" spans="1:5" s="121" customFormat="1" ht="24.75" customHeight="1">
      <c r="A18"/>
      <c r="B18"/>
      <c r="C18"/>
      <c r="D18"/>
      <c r="E18"/>
    </row>
  </sheetData>
  <sheetProtection/>
  <mergeCells count="1">
    <mergeCell ref="A2:E2"/>
  </mergeCells>
  <printOptions horizontalCentered="1"/>
  <pageMargins left="0.38958333333333334" right="0.38958333333333334" top="0.7895833333333333" bottom="0.9798611111111111" header="0.5097222222222222" footer="0.5097222222222222"/>
  <pageSetup horizontalDpi="600" verticalDpi="600" orientation="portrait" paperSize="9"/>
</worksheet>
</file>

<file path=xl/worksheets/sheet13.xml><?xml version="1.0" encoding="utf-8"?>
<worksheet xmlns="http://schemas.openxmlformats.org/spreadsheetml/2006/main" xmlns:r="http://schemas.openxmlformats.org/officeDocument/2006/relationships">
  <sheetPr>
    <tabColor rgb="FFC00000"/>
  </sheetPr>
  <dimension ref="A1:B21"/>
  <sheetViews>
    <sheetView workbookViewId="0" topLeftCell="A1">
      <selection activeCell="A2" sqref="A2:B2"/>
    </sheetView>
  </sheetViews>
  <sheetFormatPr defaultColWidth="9.00390625" defaultRowHeight="14.25"/>
  <cols>
    <col min="1" max="1" width="40.625" style="0" customWidth="1"/>
    <col min="2" max="2" width="25.625" style="0" customWidth="1"/>
  </cols>
  <sheetData>
    <row r="1" ht="14.25">
      <c r="A1" s="80" t="s">
        <v>1292</v>
      </c>
    </row>
    <row r="2" spans="1:2" ht="46.5" customHeight="1">
      <c r="A2" s="82" t="s">
        <v>1293</v>
      </c>
      <c r="B2" s="82"/>
    </row>
    <row r="3" spans="1:2" ht="27" customHeight="1">
      <c r="A3" s="95"/>
      <c r="B3" s="96" t="s">
        <v>33</v>
      </c>
    </row>
    <row r="4" spans="1:2" s="80" customFormat="1" ht="24.75" customHeight="1">
      <c r="A4" s="97" t="s">
        <v>34</v>
      </c>
      <c r="B4" s="86" t="s">
        <v>35</v>
      </c>
    </row>
    <row r="5" spans="1:2" s="80" customFormat="1" ht="19.5" customHeight="1">
      <c r="A5" s="117" t="s">
        <v>1294</v>
      </c>
      <c r="B5" s="147">
        <v>1767094</v>
      </c>
    </row>
    <row r="6" spans="1:2" s="80" customFormat="1" ht="19.5" customHeight="1">
      <c r="A6" s="117" t="s">
        <v>1295</v>
      </c>
      <c r="B6" s="147">
        <v>1710009</v>
      </c>
    </row>
    <row r="7" spans="1:2" s="80" customFormat="1" ht="19.5" customHeight="1">
      <c r="A7" s="117" t="s">
        <v>1296</v>
      </c>
      <c r="B7" s="147"/>
    </row>
    <row r="8" spans="1:2" s="80" customFormat="1" ht="19.5" customHeight="1">
      <c r="A8" s="117" t="s">
        <v>1297</v>
      </c>
      <c r="B8" s="147">
        <v>95</v>
      </c>
    </row>
    <row r="9" spans="1:2" s="80" customFormat="1" ht="19.5" customHeight="1">
      <c r="A9" s="117" t="s">
        <v>1298</v>
      </c>
      <c r="B9" s="147">
        <v>845</v>
      </c>
    </row>
    <row r="10" spans="1:2" s="80" customFormat="1" ht="19.5" customHeight="1">
      <c r="A10" s="117" t="s">
        <v>1299</v>
      </c>
      <c r="B10" s="147">
        <v>31714</v>
      </c>
    </row>
    <row r="11" spans="1:2" s="80" customFormat="1" ht="19.5" customHeight="1">
      <c r="A11" s="117" t="s">
        <v>1300</v>
      </c>
      <c r="B11" s="147">
        <v>14481</v>
      </c>
    </row>
    <row r="12" spans="1:2" s="80" customFormat="1" ht="19.5" customHeight="1">
      <c r="A12" s="117" t="s">
        <v>1301</v>
      </c>
      <c r="B12" s="147"/>
    </row>
    <row r="13" spans="1:2" s="80" customFormat="1" ht="19.5" customHeight="1">
      <c r="A13" s="117" t="s">
        <v>1302</v>
      </c>
      <c r="B13" s="147">
        <v>143</v>
      </c>
    </row>
    <row r="14" spans="1:2" s="80" customFormat="1" ht="19.5" customHeight="1">
      <c r="A14" s="117" t="s">
        <v>1303</v>
      </c>
      <c r="B14" s="147">
        <v>9807</v>
      </c>
    </row>
    <row r="15" spans="1:2" s="80" customFormat="1" ht="19.5" customHeight="1">
      <c r="A15" s="117" t="s">
        <v>1304</v>
      </c>
      <c r="B15" s="147">
        <v>883063</v>
      </c>
    </row>
    <row r="16" spans="1:2" s="80" customFormat="1" ht="19.5" customHeight="1">
      <c r="A16" s="117" t="s">
        <v>1305</v>
      </c>
      <c r="B16" s="147">
        <v>173514</v>
      </c>
    </row>
    <row r="17" spans="1:2" s="80" customFormat="1" ht="19.5" customHeight="1">
      <c r="A17" s="117" t="s">
        <v>1306</v>
      </c>
      <c r="B17" s="147">
        <v>44515</v>
      </c>
    </row>
    <row r="18" spans="1:2" s="80" customFormat="1" ht="19.5" customHeight="1">
      <c r="A18" s="117" t="s">
        <v>1307</v>
      </c>
      <c r="B18" s="147">
        <v>104536</v>
      </c>
    </row>
    <row r="19" spans="1:2" s="80" customFormat="1" ht="24.75" customHeight="1">
      <c r="A19" s="106" t="s">
        <v>1308</v>
      </c>
      <c r="B19" s="94">
        <f>B5+B15+B16+B17+B18</f>
        <v>2972722</v>
      </c>
    </row>
    <row r="20" spans="1:2" ht="30" customHeight="1">
      <c r="A20" s="70"/>
      <c r="B20" s="70"/>
    </row>
    <row r="21" spans="1:2" ht="30" customHeight="1">
      <c r="A21" s="70"/>
      <c r="B21" s="70"/>
    </row>
    <row r="22" ht="30" customHeight="1"/>
    <row r="23" ht="30" customHeight="1"/>
    <row r="24" ht="30" customHeight="1"/>
    <row r="25" ht="30" customHeight="1"/>
    <row r="26" ht="30" customHeight="1"/>
  </sheetData>
  <sheetProtection/>
  <mergeCells count="1">
    <mergeCell ref="A2:B2"/>
  </mergeCells>
  <printOptions horizontalCentered="1"/>
  <pageMargins left="0.75" right="0.75" top="0.9798611111111111" bottom="0.9798611111111111" header="0.5097222222222222" footer="0.5097222222222222"/>
  <pageSetup horizontalDpi="600" verticalDpi="600" orientation="portrait" paperSize="9"/>
</worksheet>
</file>

<file path=xl/worksheets/sheet14.xml><?xml version="1.0" encoding="utf-8"?>
<worksheet xmlns="http://schemas.openxmlformats.org/spreadsheetml/2006/main" xmlns:r="http://schemas.openxmlformats.org/officeDocument/2006/relationships">
  <sheetPr>
    <tabColor rgb="FFC00000"/>
  </sheetPr>
  <dimension ref="A1:B123"/>
  <sheetViews>
    <sheetView workbookViewId="0" topLeftCell="A1">
      <selection activeCell="B13" sqref="B13"/>
    </sheetView>
  </sheetViews>
  <sheetFormatPr defaultColWidth="9.00390625" defaultRowHeight="14.25"/>
  <cols>
    <col min="1" max="1" width="59.00390625" style="0" customWidth="1"/>
    <col min="2" max="2" width="25.625" style="152" customWidth="1"/>
    <col min="3" max="3" width="33.125" style="0" customWidth="1"/>
  </cols>
  <sheetData>
    <row r="1" ht="14.25">
      <c r="A1" s="80" t="s">
        <v>1309</v>
      </c>
    </row>
    <row r="2" spans="1:2" ht="30.75" customHeight="1">
      <c r="A2" s="82" t="s">
        <v>1310</v>
      </c>
      <c r="B2" s="82"/>
    </row>
    <row r="3" spans="1:2" ht="18.75" customHeight="1">
      <c r="A3" s="83"/>
      <c r="B3" s="84" t="s">
        <v>33</v>
      </c>
    </row>
    <row r="4" spans="1:2" ht="24.75" customHeight="1">
      <c r="A4" s="97" t="s">
        <v>34</v>
      </c>
      <c r="B4" s="86" t="s">
        <v>35</v>
      </c>
    </row>
    <row r="5" spans="1:2" ht="19.5" customHeight="1">
      <c r="A5" s="117" t="s">
        <v>1311</v>
      </c>
      <c r="B5" s="147">
        <v>2350840</v>
      </c>
    </row>
    <row r="6" spans="1:2" ht="19.5" customHeight="1">
      <c r="A6" s="117" t="s">
        <v>433</v>
      </c>
      <c r="B6" s="147">
        <v>817</v>
      </c>
    </row>
    <row r="7" spans="1:2" ht="19.5" customHeight="1">
      <c r="A7" s="117" t="s">
        <v>1312</v>
      </c>
      <c r="B7" s="147">
        <v>182</v>
      </c>
    </row>
    <row r="8" spans="1:2" ht="19.5" customHeight="1">
      <c r="A8" s="117" t="s">
        <v>1313</v>
      </c>
      <c r="B8" s="147">
        <v>25</v>
      </c>
    </row>
    <row r="9" spans="1:2" ht="19.5" customHeight="1">
      <c r="A9" s="117" t="s">
        <v>1314</v>
      </c>
      <c r="B9" s="147">
        <v>0</v>
      </c>
    </row>
    <row r="10" spans="1:2" ht="19.5" customHeight="1">
      <c r="A10" s="117" t="s">
        <v>1315</v>
      </c>
      <c r="B10" s="147">
        <v>157</v>
      </c>
    </row>
    <row r="11" spans="1:2" ht="19.5" customHeight="1">
      <c r="A11" s="117" t="s">
        <v>1316</v>
      </c>
      <c r="B11" s="147">
        <v>635</v>
      </c>
    </row>
    <row r="12" spans="1:2" ht="19.5" customHeight="1">
      <c r="A12" s="117" t="s">
        <v>1317</v>
      </c>
      <c r="B12" s="147">
        <v>635</v>
      </c>
    </row>
    <row r="13" spans="1:2" ht="19.5" customHeight="1">
      <c r="A13" s="117" t="s">
        <v>475</v>
      </c>
      <c r="B13" s="147">
        <v>26657</v>
      </c>
    </row>
    <row r="14" spans="1:2" ht="19.5" customHeight="1">
      <c r="A14" s="117" t="s">
        <v>1318</v>
      </c>
      <c r="B14" s="147">
        <v>26410</v>
      </c>
    </row>
    <row r="15" spans="1:2" s="146" customFormat="1" ht="17.25" customHeight="1">
      <c r="A15" s="117" t="s">
        <v>1319</v>
      </c>
      <c r="B15" s="147">
        <v>9950</v>
      </c>
    </row>
    <row r="16" spans="1:2" s="146" customFormat="1" ht="17.25" customHeight="1">
      <c r="A16" s="117" t="s">
        <v>1320</v>
      </c>
      <c r="B16" s="147">
        <v>15864</v>
      </c>
    </row>
    <row r="17" spans="1:2" s="146" customFormat="1" ht="17.25" customHeight="1">
      <c r="A17" s="117" t="s">
        <v>1321</v>
      </c>
      <c r="B17" s="147">
        <v>596</v>
      </c>
    </row>
    <row r="18" spans="1:2" ht="19.5" customHeight="1">
      <c r="A18" s="117" t="s">
        <v>1322</v>
      </c>
      <c r="B18" s="147">
        <v>247</v>
      </c>
    </row>
    <row r="19" spans="1:2" s="146" customFormat="1" ht="17.25" customHeight="1">
      <c r="A19" s="117" t="s">
        <v>1319</v>
      </c>
      <c r="B19" s="118">
        <v>0</v>
      </c>
    </row>
    <row r="20" spans="1:2" s="146" customFormat="1" ht="17.25" customHeight="1">
      <c r="A20" s="117" t="s">
        <v>1320</v>
      </c>
      <c r="B20" s="118">
        <v>247</v>
      </c>
    </row>
    <row r="21" spans="1:2" ht="19.5" customHeight="1">
      <c r="A21" s="117" t="s">
        <v>711</v>
      </c>
      <c r="B21" s="147">
        <v>1326255</v>
      </c>
    </row>
    <row r="22" spans="1:2" ht="19.5" customHeight="1">
      <c r="A22" s="117" t="s">
        <v>1323</v>
      </c>
      <c r="B22" s="147">
        <v>1266364</v>
      </c>
    </row>
    <row r="23" spans="1:2" s="146" customFormat="1" ht="17.25" customHeight="1">
      <c r="A23" s="117" t="s">
        <v>1324</v>
      </c>
      <c r="B23" s="147">
        <v>372264</v>
      </c>
    </row>
    <row r="24" spans="1:2" s="146" customFormat="1" ht="17.25" customHeight="1">
      <c r="A24" s="117" t="s">
        <v>1325</v>
      </c>
      <c r="B24" s="147">
        <v>63270</v>
      </c>
    </row>
    <row r="25" spans="1:2" s="146" customFormat="1" ht="17.25" customHeight="1">
      <c r="A25" s="117" t="s">
        <v>1326</v>
      </c>
      <c r="B25" s="147">
        <v>324028</v>
      </c>
    </row>
    <row r="26" spans="1:2" s="146" customFormat="1" ht="17.25" customHeight="1">
      <c r="A26" s="117" t="s">
        <v>1327</v>
      </c>
      <c r="B26" s="147">
        <v>9028</v>
      </c>
    </row>
    <row r="27" spans="1:2" s="146" customFormat="1" ht="17.25" customHeight="1">
      <c r="A27" s="117" t="s">
        <v>1328</v>
      </c>
      <c r="B27" s="147">
        <v>3000</v>
      </c>
    </row>
    <row r="28" spans="1:2" s="146" customFormat="1" ht="17.25" customHeight="1">
      <c r="A28" s="117" t="s">
        <v>1329</v>
      </c>
      <c r="B28" s="147">
        <v>2114</v>
      </c>
    </row>
    <row r="29" spans="1:2" s="146" customFormat="1" ht="17.25" customHeight="1">
      <c r="A29" s="117" t="s">
        <v>1330</v>
      </c>
      <c r="B29" s="147">
        <v>0</v>
      </c>
    </row>
    <row r="30" spans="1:2" s="146" customFormat="1" ht="17.25" customHeight="1">
      <c r="A30" s="117" t="s">
        <v>1331</v>
      </c>
      <c r="B30" s="147">
        <v>14127</v>
      </c>
    </row>
    <row r="31" spans="1:2" s="146" customFormat="1" ht="17.25" customHeight="1">
      <c r="A31" s="117" t="s">
        <v>1332</v>
      </c>
      <c r="B31" s="147">
        <v>2295</v>
      </c>
    </row>
    <row r="32" spans="1:2" s="146" customFormat="1" ht="17.25" customHeight="1">
      <c r="A32" s="117" t="s">
        <v>1333</v>
      </c>
      <c r="B32" s="147">
        <v>11</v>
      </c>
    </row>
    <row r="33" spans="1:2" s="146" customFormat="1" ht="17.25" customHeight="1">
      <c r="A33" s="117" t="s">
        <v>1020</v>
      </c>
      <c r="B33" s="147">
        <v>0</v>
      </c>
    </row>
    <row r="34" spans="1:2" s="146" customFormat="1" ht="17.25" customHeight="1">
      <c r="A34" s="117" t="s">
        <v>1334</v>
      </c>
      <c r="B34" s="147">
        <v>476227</v>
      </c>
    </row>
    <row r="35" spans="1:2" ht="19.5" customHeight="1">
      <c r="A35" s="117" t="s">
        <v>1335</v>
      </c>
      <c r="B35" s="147">
        <v>96</v>
      </c>
    </row>
    <row r="36" spans="1:2" s="146" customFormat="1" ht="17.25" customHeight="1">
      <c r="A36" s="117" t="s">
        <v>1336</v>
      </c>
      <c r="B36" s="118">
        <v>96</v>
      </c>
    </row>
    <row r="37" spans="1:2" ht="19.5" customHeight="1">
      <c r="A37" s="117" t="s">
        <v>1337</v>
      </c>
      <c r="B37" s="147">
        <v>177</v>
      </c>
    </row>
    <row r="38" spans="1:2" ht="19.5" customHeight="1">
      <c r="A38" s="117" t="s">
        <v>1338</v>
      </c>
      <c r="B38" s="147">
        <v>32954</v>
      </c>
    </row>
    <row r="39" spans="1:2" s="146" customFormat="1" ht="17.25" customHeight="1">
      <c r="A39" s="117" t="s">
        <v>1339</v>
      </c>
      <c r="B39" s="147">
        <v>1117</v>
      </c>
    </row>
    <row r="40" spans="1:2" s="146" customFormat="1" ht="17.25" customHeight="1">
      <c r="A40" s="117" t="s">
        <v>1340</v>
      </c>
      <c r="B40" s="147">
        <v>2</v>
      </c>
    </row>
    <row r="41" spans="1:2" s="146" customFormat="1" ht="17.25" customHeight="1">
      <c r="A41" s="117" t="s">
        <v>1341</v>
      </c>
      <c r="B41" s="147"/>
    </row>
    <row r="42" spans="1:2" s="146" customFormat="1" ht="17.25" customHeight="1">
      <c r="A42" s="117" t="s">
        <v>1342</v>
      </c>
      <c r="B42" s="147">
        <v>31835</v>
      </c>
    </row>
    <row r="43" spans="1:2" ht="19.5" customHeight="1">
      <c r="A43" s="117" t="s">
        <v>1343</v>
      </c>
      <c r="B43" s="147">
        <v>10843</v>
      </c>
    </row>
    <row r="44" spans="1:2" s="146" customFormat="1" ht="17.25" customHeight="1">
      <c r="A44" s="117" t="s">
        <v>1344</v>
      </c>
      <c r="B44" s="147">
        <v>9641</v>
      </c>
    </row>
    <row r="45" spans="1:2" s="146" customFormat="1" ht="17.25" customHeight="1">
      <c r="A45" s="117" t="s">
        <v>1345</v>
      </c>
      <c r="B45" s="147">
        <v>624</v>
      </c>
    </row>
    <row r="46" spans="1:2" s="146" customFormat="1" ht="17.25" customHeight="1">
      <c r="A46" s="117" t="s">
        <v>1346</v>
      </c>
      <c r="B46" s="147">
        <v>578</v>
      </c>
    </row>
    <row r="47" spans="1:2" ht="19.5" customHeight="1">
      <c r="A47" s="117" t="s">
        <v>1347</v>
      </c>
      <c r="B47" s="147"/>
    </row>
    <row r="48" spans="1:2" s="146" customFormat="1" ht="17.25" customHeight="1">
      <c r="A48" s="117" t="s">
        <v>1348</v>
      </c>
      <c r="B48" s="147"/>
    </row>
    <row r="49" spans="1:2" s="146" customFormat="1" ht="17.25" customHeight="1">
      <c r="A49" s="117" t="s">
        <v>1349</v>
      </c>
      <c r="B49" s="147"/>
    </row>
    <row r="50" spans="1:2" ht="19.5" customHeight="1">
      <c r="A50" s="117" t="s">
        <v>1350</v>
      </c>
      <c r="B50" s="147">
        <v>14900</v>
      </c>
    </row>
    <row r="51" spans="1:2" s="146" customFormat="1" ht="17.25" customHeight="1">
      <c r="A51" s="117" t="s">
        <v>1348</v>
      </c>
      <c r="B51" s="147"/>
    </row>
    <row r="52" spans="1:2" s="146" customFormat="1" ht="17.25" customHeight="1">
      <c r="A52" s="117" t="s">
        <v>1351</v>
      </c>
      <c r="B52" s="147">
        <v>14900</v>
      </c>
    </row>
    <row r="53" spans="1:2" ht="19.5" customHeight="1">
      <c r="A53" s="117" t="s">
        <v>1352</v>
      </c>
      <c r="B53" s="147">
        <v>686</v>
      </c>
    </row>
    <row r="54" spans="1:2" ht="19.5" customHeight="1">
      <c r="A54" s="117" t="s">
        <v>1353</v>
      </c>
      <c r="B54" s="147">
        <v>115</v>
      </c>
    </row>
    <row r="55" spans="1:2" s="146" customFormat="1" ht="17.25" customHeight="1">
      <c r="A55" s="117" t="s">
        <v>1354</v>
      </c>
      <c r="B55" s="147">
        <v>571</v>
      </c>
    </row>
    <row r="56" spans="1:2" s="146" customFormat="1" ht="17.25" customHeight="1">
      <c r="A56" s="117" t="s">
        <v>1355</v>
      </c>
      <c r="B56" s="147">
        <v>235</v>
      </c>
    </row>
    <row r="57" spans="1:2" s="146" customFormat="1" ht="17.25" customHeight="1">
      <c r="A57" s="117" t="s">
        <v>1356</v>
      </c>
      <c r="B57" s="147">
        <v>235</v>
      </c>
    </row>
    <row r="58" spans="1:2" ht="19.5" customHeight="1">
      <c r="A58" s="117" t="s">
        <v>731</v>
      </c>
      <c r="B58" s="147">
        <v>593</v>
      </c>
    </row>
    <row r="59" spans="1:2" ht="19.5" customHeight="1">
      <c r="A59" s="117" t="s">
        <v>1357</v>
      </c>
      <c r="B59" s="147">
        <v>353</v>
      </c>
    </row>
    <row r="60" spans="1:2" s="146" customFormat="1" ht="17.25" customHeight="1">
      <c r="A60" s="117" t="s">
        <v>1320</v>
      </c>
      <c r="B60" s="147">
        <v>352</v>
      </c>
    </row>
    <row r="61" spans="1:2" s="146" customFormat="1" ht="17.25" customHeight="1">
      <c r="A61" s="117" t="s">
        <v>1358</v>
      </c>
      <c r="B61" s="147">
        <v>1</v>
      </c>
    </row>
    <row r="62" spans="1:2" s="146" customFormat="1" ht="17.25" customHeight="1">
      <c r="A62" s="117" t="s">
        <v>1359</v>
      </c>
      <c r="B62" s="147">
        <v>240</v>
      </c>
    </row>
    <row r="63" spans="1:2" s="146" customFormat="1" ht="17.25" customHeight="1">
      <c r="A63" s="117" t="s">
        <v>1360</v>
      </c>
      <c r="B63" s="147">
        <v>240</v>
      </c>
    </row>
    <row r="64" spans="1:2" ht="19.5" customHeight="1">
      <c r="A64" s="117" t="s">
        <v>827</v>
      </c>
      <c r="B64" s="147">
        <v>1185</v>
      </c>
    </row>
    <row r="65" spans="1:2" ht="19.5" customHeight="1">
      <c r="A65" s="117" t="s">
        <v>1361</v>
      </c>
      <c r="B65" s="147">
        <v>130</v>
      </c>
    </row>
    <row r="66" spans="1:2" ht="19.5" customHeight="1">
      <c r="A66" s="117" t="s">
        <v>1362</v>
      </c>
      <c r="B66" s="147">
        <v>130</v>
      </c>
    </row>
    <row r="67" spans="1:2" ht="19.5" customHeight="1">
      <c r="A67" s="117" t="s">
        <v>1363</v>
      </c>
      <c r="B67" s="147">
        <v>40</v>
      </c>
    </row>
    <row r="68" spans="1:2" ht="19.5" customHeight="1">
      <c r="A68" s="117" t="s">
        <v>1364</v>
      </c>
      <c r="B68" s="147">
        <v>40</v>
      </c>
    </row>
    <row r="69" spans="1:2" ht="19.5" customHeight="1">
      <c r="A69" s="117" t="s">
        <v>1365</v>
      </c>
      <c r="B69" s="147">
        <v>1015</v>
      </c>
    </row>
    <row r="70" spans="1:2" s="146" customFormat="1" ht="17.25" customHeight="1">
      <c r="A70" s="117" t="s">
        <v>1366</v>
      </c>
      <c r="B70" s="147">
        <v>372</v>
      </c>
    </row>
    <row r="71" spans="1:2" s="146" customFormat="1" ht="17.25" customHeight="1">
      <c r="A71" s="117" t="s">
        <v>1367</v>
      </c>
      <c r="B71" s="147">
        <v>643</v>
      </c>
    </row>
    <row r="72" spans="1:2" ht="19.5" customHeight="1">
      <c r="A72" s="117" t="s">
        <v>1368</v>
      </c>
      <c r="B72" s="147"/>
    </row>
    <row r="73" spans="1:2" s="146" customFormat="1" ht="17.25" customHeight="1">
      <c r="A73" s="117" t="s">
        <v>1369</v>
      </c>
      <c r="B73" s="147"/>
    </row>
    <row r="74" spans="1:2" ht="19.5" customHeight="1">
      <c r="A74" s="117" t="s">
        <v>1227</v>
      </c>
      <c r="B74" s="147">
        <v>838994</v>
      </c>
    </row>
    <row r="75" spans="1:2" ht="19.5" customHeight="1">
      <c r="A75" s="117" t="s">
        <v>1370</v>
      </c>
      <c r="B75" s="147">
        <v>823370</v>
      </c>
    </row>
    <row r="76" spans="1:2" s="146" customFormat="1" ht="17.25" customHeight="1">
      <c r="A76" s="117" t="s">
        <v>1371</v>
      </c>
      <c r="B76" s="147">
        <v>336</v>
      </c>
    </row>
    <row r="77" spans="1:2" s="146" customFormat="1" ht="17.25" customHeight="1">
      <c r="A77" s="117" t="s">
        <v>1372</v>
      </c>
      <c r="B77" s="147">
        <v>823032</v>
      </c>
    </row>
    <row r="78" spans="1:2" s="146" customFormat="1" ht="17.25" customHeight="1">
      <c r="A78" s="117" t="s">
        <v>1373</v>
      </c>
      <c r="B78" s="147">
        <v>2</v>
      </c>
    </row>
    <row r="79" spans="1:2" ht="19.5" customHeight="1">
      <c r="A79" s="117" t="s">
        <v>1374</v>
      </c>
      <c r="B79" s="147">
        <v>759</v>
      </c>
    </row>
    <row r="80" spans="1:2" s="146" customFormat="1" ht="17.25" customHeight="1">
      <c r="A80" s="117" t="s">
        <v>1375</v>
      </c>
      <c r="B80" s="147">
        <v>705</v>
      </c>
    </row>
    <row r="81" spans="1:2" s="146" customFormat="1" ht="17.25" customHeight="1">
      <c r="A81" s="117" t="s">
        <v>1376</v>
      </c>
      <c r="B81" s="147">
        <v>44</v>
      </c>
    </row>
    <row r="82" spans="1:2" s="146" customFormat="1" ht="17.25" customHeight="1">
      <c r="A82" s="117" t="s">
        <v>1377</v>
      </c>
      <c r="B82" s="147">
        <v>1</v>
      </c>
    </row>
    <row r="83" spans="1:2" s="146" customFormat="1" ht="17.25" customHeight="1">
      <c r="A83" s="117" t="s">
        <v>1378</v>
      </c>
      <c r="B83" s="147">
        <v>1</v>
      </c>
    </row>
    <row r="84" spans="1:2" s="146" customFormat="1" ht="17.25" customHeight="1">
      <c r="A84" s="117" t="s">
        <v>1379</v>
      </c>
      <c r="B84" s="147">
        <v>8</v>
      </c>
    </row>
    <row r="85" spans="1:2" ht="19.5" customHeight="1">
      <c r="A85" s="117" t="s">
        <v>1380</v>
      </c>
      <c r="B85" s="147">
        <v>14865</v>
      </c>
    </row>
    <row r="86" spans="1:2" s="146" customFormat="1" ht="17.25" customHeight="1">
      <c r="A86" s="117" t="s">
        <v>1381</v>
      </c>
      <c r="B86" s="147">
        <v>8359</v>
      </c>
    </row>
    <row r="87" spans="1:2" s="146" customFormat="1" ht="17.25" customHeight="1">
      <c r="A87" s="117" t="s">
        <v>1382</v>
      </c>
      <c r="B87" s="147">
        <v>2263</v>
      </c>
    </row>
    <row r="88" spans="1:2" s="146" customFormat="1" ht="17.25" customHeight="1">
      <c r="A88" s="117" t="s">
        <v>1383</v>
      </c>
      <c r="B88" s="147">
        <v>428</v>
      </c>
    </row>
    <row r="89" spans="1:2" s="146" customFormat="1" ht="17.25" customHeight="1">
      <c r="A89" s="117" t="s">
        <v>1384</v>
      </c>
      <c r="B89" s="147">
        <v>1179</v>
      </c>
    </row>
    <row r="90" spans="1:2" s="146" customFormat="1" ht="17.25" customHeight="1">
      <c r="A90" s="117" t="s">
        <v>1385</v>
      </c>
      <c r="B90" s="147">
        <v>1</v>
      </c>
    </row>
    <row r="91" spans="1:2" s="146" customFormat="1" ht="17.25" customHeight="1">
      <c r="A91" s="117" t="s">
        <v>1386</v>
      </c>
      <c r="B91" s="147">
        <v>1000</v>
      </c>
    </row>
    <row r="92" spans="1:2" s="146" customFormat="1" ht="17.25" customHeight="1">
      <c r="A92" s="117" t="s">
        <v>1387</v>
      </c>
      <c r="B92" s="147">
        <v>1214</v>
      </c>
    </row>
    <row r="93" spans="1:2" s="146" customFormat="1" ht="17.25" customHeight="1">
      <c r="A93" s="117" t="s">
        <v>1388</v>
      </c>
      <c r="B93" s="147">
        <v>421</v>
      </c>
    </row>
    <row r="94" spans="1:2" ht="19.5" customHeight="1">
      <c r="A94" s="117" t="s">
        <v>1121</v>
      </c>
      <c r="B94" s="147">
        <v>58618</v>
      </c>
    </row>
    <row r="95" spans="1:2" s="146" customFormat="1" ht="17.25" customHeight="1">
      <c r="A95" s="117" t="s">
        <v>1389</v>
      </c>
      <c r="B95" s="147">
        <v>58618</v>
      </c>
    </row>
    <row r="96" spans="1:2" s="146" customFormat="1" ht="17.25" customHeight="1">
      <c r="A96" s="117" t="s">
        <v>1390</v>
      </c>
      <c r="B96" s="147">
        <v>34478</v>
      </c>
    </row>
    <row r="97" spans="1:2" s="146" customFormat="1" ht="17.25" customHeight="1">
      <c r="A97" s="117" t="s">
        <v>1391</v>
      </c>
      <c r="B97" s="147">
        <v>263</v>
      </c>
    </row>
    <row r="98" spans="1:2" s="146" customFormat="1" ht="17.25" customHeight="1">
      <c r="A98" s="117" t="s">
        <v>1392</v>
      </c>
      <c r="B98" s="147">
        <v>6265</v>
      </c>
    </row>
    <row r="99" spans="1:2" s="146" customFormat="1" ht="17.25" customHeight="1">
      <c r="A99" s="117" t="s">
        <v>1393</v>
      </c>
      <c r="B99" s="147">
        <v>8026</v>
      </c>
    </row>
    <row r="100" spans="1:2" s="146" customFormat="1" ht="17.25" customHeight="1">
      <c r="A100" s="117" t="s">
        <v>1394</v>
      </c>
      <c r="B100" s="147">
        <v>3900</v>
      </c>
    </row>
    <row r="101" spans="1:2" s="146" customFormat="1" ht="17.25" customHeight="1">
      <c r="A101" s="117" t="s">
        <v>1395</v>
      </c>
      <c r="B101" s="147">
        <v>957</v>
      </c>
    </row>
    <row r="102" spans="1:2" s="146" customFormat="1" ht="17.25" customHeight="1">
      <c r="A102" s="117" t="s">
        <v>1396</v>
      </c>
      <c r="B102" s="147">
        <v>4729</v>
      </c>
    </row>
    <row r="103" spans="1:2" s="146" customFormat="1" ht="17.25" customHeight="1">
      <c r="A103" s="117" t="s">
        <v>1397</v>
      </c>
      <c r="B103" s="147">
        <v>97721</v>
      </c>
    </row>
    <row r="104" spans="1:2" s="146" customFormat="1" ht="17.25" customHeight="1">
      <c r="A104" s="117" t="s">
        <v>1193</v>
      </c>
      <c r="B104" s="147">
        <v>4773</v>
      </c>
    </row>
    <row r="105" spans="1:2" s="146" customFormat="1" ht="17.25" customHeight="1">
      <c r="A105" s="117" t="s">
        <v>1398</v>
      </c>
      <c r="B105" s="147">
        <v>1368</v>
      </c>
    </row>
    <row r="106" spans="1:2" s="146" customFormat="1" ht="17.25" customHeight="1">
      <c r="A106" s="117" t="s">
        <v>1399</v>
      </c>
      <c r="B106" s="147">
        <v>400</v>
      </c>
    </row>
    <row r="107" spans="1:2" s="146" customFormat="1" ht="17.25" customHeight="1">
      <c r="A107" s="117" t="s">
        <v>1400</v>
      </c>
      <c r="B107" s="147">
        <v>158</v>
      </c>
    </row>
    <row r="108" spans="1:2" s="146" customFormat="1" ht="17.25" customHeight="1">
      <c r="A108" s="117" t="s">
        <v>1401</v>
      </c>
      <c r="B108" s="147">
        <v>2300</v>
      </c>
    </row>
    <row r="109" spans="1:2" s="146" customFormat="1" ht="17.25" customHeight="1">
      <c r="A109" s="117" t="s">
        <v>1402</v>
      </c>
      <c r="B109" s="147">
        <v>547</v>
      </c>
    </row>
    <row r="110" spans="1:2" s="146" customFormat="1" ht="17.25" customHeight="1">
      <c r="A110" s="117" t="s">
        <v>1403</v>
      </c>
      <c r="B110" s="147">
        <f>SUM(B111:B116)</f>
        <v>92948</v>
      </c>
    </row>
    <row r="111" spans="1:2" s="146" customFormat="1" ht="17.25" customHeight="1">
      <c r="A111" s="117" t="s">
        <v>918</v>
      </c>
      <c r="B111" s="147">
        <v>346</v>
      </c>
    </row>
    <row r="112" spans="1:2" s="146" customFormat="1" ht="17.25" customHeight="1">
      <c r="A112" s="117" t="s">
        <v>964</v>
      </c>
      <c r="B112" s="147">
        <v>501</v>
      </c>
    </row>
    <row r="113" spans="1:2" s="146" customFormat="1" ht="17.25" customHeight="1">
      <c r="A113" s="117" t="s">
        <v>818</v>
      </c>
      <c r="B113" s="147">
        <v>340</v>
      </c>
    </row>
    <row r="114" spans="1:2" s="146" customFormat="1" ht="17.25" customHeight="1">
      <c r="A114" s="117" t="s">
        <v>1404</v>
      </c>
      <c r="B114" s="147">
        <v>93</v>
      </c>
    </row>
    <row r="115" spans="1:2" s="146" customFormat="1" ht="17.25" customHeight="1">
      <c r="A115" s="117" t="s">
        <v>1405</v>
      </c>
      <c r="B115" s="147">
        <v>4774</v>
      </c>
    </row>
    <row r="116" spans="1:2" s="146" customFormat="1" ht="17.25" customHeight="1">
      <c r="A116" s="117" t="s">
        <v>1406</v>
      </c>
      <c r="B116" s="147">
        <v>86894</v>
      </c>
    </row>
    <row r="117" spans="1:2" ht="19.5" customHeight="1">
      <c r="A117" s="117" t="s">
        <v>1407</v>
      </c>
      <c r="B117" s="147">
        <v>956</v>
      </c>
    </row>
    <row r="118" spans="1:2" ht="19.5" customHeight="1">
      <c r="A118" s="117" t="s">
        <v>1408</v>
      </c>
      <c r="B118" s="147">
        <v>371969</v>
      </c>
    </row>
    <row r="119" spans="1:2" ht="19.5" customHeight="1">
      <c r="A119" s="117" t="s">
        <v>1409</v>
      </c>
      <c r="B119" s="147">
        <v>12564</v>
      </c>
    </row>
    <row r="120" spans="1:2" ht="19.5" customHeight="1">
      <c r="A120" s="117" t="s">
        <v>1410</v>
      </c>
      <c r="B120" s="147">
        <v>236393</v>
      </c>
    </row>
    <row r="121" spans="1:2" ht="19.5" customHeight="1">
      <c r="A121" s="106" t="s">
        <v>1411</v>
      </c>
      <c r="B121" s="94">
        <f>B5+B117+B118+B119+B120</f>
        <v>2972722</v>
      </c>
    </row>
    <row r="122" spans="1:2" ht="19.5" customHeight="1">
      <c r="A122" s="70"/>
      <c r="B122" s="121"/>
    </row>
    <row r="123" spans="1:2" ht="19.5" customHeight="1">
      <c r="A123" s="70"/>
      <c r="B123" s="121"/>
    </row>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24.75" customHeight="1"/>
    <row r="148" ht="30" customHeight="1"/>
    <row r="149" ht="30" customHeight="1"/>
    <row r="150" ht="30" customHeight="1"/>
    <row r="151" ht="30" customHeight="1"/>
    <row r="152" ht="30" customHeight="1"/>
    <row r="153" ht="30" customHeight="1"/>
    <row r="154" ht="30" customHeight="1"/>
  </sheetData>
  <sheetProtection/>
  <mergeCells count="1">
    <mergeCell ref="A2:B2"/>
  </mergeCells>
  <printOptions horizontalCentered="1"/>
  <pageMargins left="0.38958333333333334" right="0.38958333333333334" top="0.38958333333333334" bottom="0.38958333333333334" header="0.2" footer="0.2"/>
  <pageSetup horizontalDpi="600" verticalDpi="600" orientation="portrait" paperSize="9"/>
</worksheet>
</file>

<file path=xl/worksheets/sheet15.xml><?xml version="1.0" encoding="utf-8"?>
<worksheet xmlns="http://schemas.openxmlformats.org/spreadsheetml/2006/main" xmlns:r="http://schemas.openxmlformats.org/officeDocument/2006/relationships">
  <sheetPr>
    <tabColor rgb="FFC00000"/>
  </sheetPr>
  <dimension ref="A1:C18"/>
  <sheetViews>
    <sheetView workbookViewId="0" topLeftCell="A1">
      <selection activeCell="A2" sqref="A2:C2"/>
    </sheetView>
  </sheetViews>
  <sheetFormatPr defaultColWidth="9.00390625" defaultRowHeight="14.25"/>
  <cols>
    <col min="1" max="1" width="43.375" style="0" customWidth="1"/>
    <col min="2" max="3" width="18.625" style="0" customWidth="1"/>
  </cols>
  <sheetData>
    <row r="1" spans="1:2" ht="14.25">
      <c r="A1" s="80" t="s">
        <v>1412</v>
      </c>
      <c r="B1" s="80"/>
    </row>
    <row r="2" spans="1:3" ht="46.5" customHeight="1">
      <c r="A2" s="82" t="s">
        <v>1413</v>
      </c>
      <c r="B2" s="82"/>
      <c r="C2" s="82"/>
    </row>
    <row r="3" spans="1:3" s="80" customFormat="1" ht="27" customHeight="1">
      <c r="A3" s="150"/>
      <c r="B3" s="150"/>
      <c r="C3" s="151" t="s">
        <v>33</v>
      </c>
    </row>
    <row r="4" spans="1:3" s="80" customFormat="1" ht="24.75" customHeight="1">
      <c r="A4" s="97" t="s">
        <v>34</v>
      </c>
      <c r="B4" s="97" t="s">
        <v>1414</v>
      </c>
      <c r="C4" s="86" t="s">
        <v>35</v>
      </c>
    </row>
    <row r="5" spans="1:3" s="80" customFormat="1" ht="19.5" customHeight="1">
      <c r="A5" s="117" t="s">
        <v>1294</v>
      </c>
      <c r="B5" s="147">
        <v>458578</v>
      </c>
      <c r="C5" s="147">
        <v>831720</v>
      </c>
    </row>
    <row r="6" spans="1:3" s="80" customFormat="1" ht="19.5" customHeight="1">
      <c r="A6" s="117" t="s">
        <v>1295</v>
      </c>
      <c r="B6" s="147">
        <v>443778</v>
      </c>
      <c r="C6" s="147">
        <v>807207</v>
      </c>
    </row>
    <row r="7" spans="1:3" s="80" customFormat="1" ht="19.5" customHeight="1">
      <c r="A7" s="117" t="s">
        <v>1298</v>
      </c>
      <c r="B7" s="147"/>
      <c r="C7" s="147"/>
    </row>
    <row r="8" spans="1:3" s="80" customFormat="1" ht="19.5" customHeight="1">
      <c r="A8" s="117" t="s">
        <v>1299</v>
      </c>
      <c r="B8" s="147">
        <v>10000</v>
      </c>
      <c r="C8" s="147">
        <v>18800</v>
      </c>
    </row>
    <row r="9" spans="1:3" s="80" customFormat="1" ht="19.5" customHeight="1">
      <c r="A9" s="117" t="s">
        <v>1300</v>
      </c>
      <c r="B9" s="147">
        <v>4800</v>
      </c>
      <c r="C9" s="147">
        <v>5645</v>
      </c>
    </row>
    <row r="10" spans="1:3" s="80" customFormat="1" ht="19.5" customHeight="1">
      <c r="A10" s="117" t="s">
        <v>1415</v>
      </c>
      <c r="B10" s="147"/>
      <c r="C10" s="147">
        <v>68</v>
      </c>
    </row>
    <row r="11" spans="1:3" s="80" customFormat="1" ht="19.5" customHeight="1">
      <c r="A11" s="117" t="s">
        <v>1416</v>
      </c>
      <c r="B11" s="147"/>
      <c r="C11" s="147">
        <v>9807</v>
      </c>
    </row>
    <row r="12" spans="1:3" s="80" customFormat="1" ht="19.5" customHeight="1">
      <c r="A12" s="117" t="s">
        <v>1417</v>
      </c>
      <c r="B12" s="147"/>
      <c r="C12" s="147">
        <v>361900</v>
      </c>
    </row>
    <row r="13" spans="1:3" s="80" customFormat="1" ht="19.5" customHeight="1">
      <c r="A13" s="117" t="s">
        <v>1418</v>
      </c>
      <c r="B13" s="147"/>
      <c r="C13" s="147">
        <v>-128613</v>
      </c>
    </row>
    <row r="14" spans="1:3" s="80" customFormat="1" ht="19.5" customHeight="1">
      <c r="A14" s="117" t="s">
        <v>1307</v>
      </c>
      <c r="B14" s="147"/>
      <c r="C14" s="147">
        <v>4440</v>
      </c>
    </row>
    <row r="15" spans="1:3" s="80" customFormat="1" ht="19.5" customHeight="1">
      <c r="A15" s="117" t="s">
        <v>1419</v>
      </c>
      <c r="B15" s="147"/>
      <c r="C15" s="147">
        <v>41850</v>
      </c>
    </row>
    <row r="16" spans="1:3" s="80" customFormat="1" ht="24.75" customHeight="1">
      <c r="A16" s="106" t="s">
        <v>1308</v>
      </c>
      <c r="B16" s="94">
        <f>B5+B12+B13+B14</f>
        <v>458578</v>
      </c>
      <c r="C16" s="94">
        <f>C5+C12+C13+C14+C15+C11</f>
        <v>1121104</v>
      </c>
    </row>
    <row r="17" spans="1:3" ht="30" customHeight="1">
      <c r="A17" s="70"/>
      <c r="B17" s="70"/>
      <c r="C17" s="70"/>
    </row>
    <row r="18" spans="1:3" ht="30" customHeight="1">
      <c r="A18" s="70"/>
      <c r="B18" s="70"/>
      <c r="C18" s="70"/>
    </row>
    <row r="19" ht="30" customHeight="1"/>
    <row r="20" ht="30" customHeight="1"/>
    <row r="21" ht="30" customHeight="1"/>
    <row r="22" ht="30" customHeight="1"/>
    <row r="23" ht="30" customHeight="1"/>
  </sheetData>
  <sheetProtection/>
  <mergeCells count="1">
    <mergeCell ref="A2:C2"/>
  </mergeCells>
  <printOptions horizontalCentered="1"/>
  <pageMargins left="0.38958333333333334" right="0.38958333333333334" top="0.9798611111111111" bottom="0.9798611111111111" header="0.5097222222222222" footer="0.5097222222222222"/>
  <pageSetup horizontalDpi="600" verticalDpi="600" orientation="portrait" paperSize="9"/>
</worksheet>
</file>

<file path=xl/worksheets/sheet16.xml><?xml version="1.0" encoding="utf-8"?>
<worksheet xmlns="http://schemas.openxmlformats.org/spreadsheetml/2006/main" xmlns:r="http://schemas.openxmlformats.org/officeDocument/2006/relationships">
  <sheetPr>
    <tabColor rgb="FFC00000"/>
  </sheetPr>
  <dimension ref="A1:C65"/>
  <sheetViews>
    <sheetView workbookViewId="0" topLeftCell="A1">
      <selection activeCell="B14" sqref="B14:B20"/>
    </sheetView>
  </sheetViews>
  <sheetFormatPr defaultColWidth="9.00390625" defaultRowHeight="14.25"/>
  <cols>
    <col min="1" max="1" width="59.25390625" style="0" customWidth="1"/>
    <col min="2" max="3" width="12.625" style="0" customWidth="1"/>
    <col min="4" max="4" width="12.625" style="0" bestFit="1" customWidth="1"/>
  </cols>
  <sheetData>
    <row r="1" spans="1:2" ht="14.25">
      <c r="A1" s="80" t="s">
        <v>1420</v>
      </c>
      <c r="B1" s="80"/>
    </row>
    <row r="2" spans="1:3" ht="26.25" customHeight="1">
      <c r="A2" s="82" t="s">
        <v>1421</v>
      </c>
      <c r="B2" s="82"/>
      <c r="C2" s="82"/>
    </row>
    <row r="3" spans="1:3" ht="17.25" customHeight="1">
      <c r="A3" s="95"/>
      <c r="B3" s="95"/>
      <c r="C3" s="96" t="s">
        <v>33</v>
      </c>
    </row>
    <row r="4" spans="1:3" ht="22.5" customHeight="1">
      <c r="A4" s="97" t="s">
        <v>34</v>
      </c>
      <c r="B4" s="97" t="s">
        <v>1414</v>
      </c>
      <c r="C4" s="86" t="s">
        <v>35</v>
      </c>
    </row>
    <row r="5" spans="1:3" ht="18" customHeight="1">
      <c r="A5" s="117" t="s">
        <v>1311</v>
      </c>
      <c r="B5" s="147">
        <f>B6+B9+B12+B31+B41+B53</f>
        <v>458578</v>
      </c>
      <c r="C5" s="147">
        <v>1078623</v>
      </c>
    </row>
    <row r="6" spans="1:3" ht="18" customHeight="1">
      <c r="A6" s="117" t="s">
        <v>433</v>
      </c>
      <c r="B6" s="147"/>
      <c r="C6" s="147">
        <v>0</v>
      </c>
    </row>
    <row r="7" spans="1:3" ht="18" customHeight="1">
      <c r="A7" s="117" t="s">
        <v>1312</v>
      </c>
      <c r="B7" s="147"/>
      <c r="C7" s="147">
        <v>0</v>
      </c>
    </row>
    <row r="8" spans="1:3" s="146" customFormat="1" ht="17.25" customHeight="1">
      <c r="A8" s="117" t="s">
        <v>1315</v>
      </c>
      <c r="B8" s="147"/>
      <c r="C8" s="147">
        <v>0</v>
      </c>
    </row>
    <row r="9" spans="1:3" ht="18" customHeight="1">
      <c r="A9" s="117" t="s">
        <v>475</v>
      </c>
      <c r="B9" s="147"/>
      <c r="C9" s="147">
        <v>252</v>
      </c>
    </row>
    <row r="10" spans="1:3" ht="18" customHeight="1">
      <c r="A10" s="117" t="s">
        <v>1318</v>
      </c>
      <c r="B10" s="147"/>
      <c r="C10" s="147">
        <v>0</v>
      </c>
    </row>
    <row r="11" spans="1:3" s="146" customFormat="1" ht="17.25" customHeight="1">
      <c r="A11" s="117" t="s">
        <v>1320</v>
      </c>
      <c r="B11" s="147"/>
      <c r="C11" s="147">
        <v>252</v>
      </c>
    </row>
    <row r="12" spans="1:3" ht="18" customHeight="1">
      <c r="A12" s="117" t="s">
        <v>711</v>
      </c>
      <c r="B12" s="147">
        <v>458578</v>
      </c>
      <c r="C12" s="147">
        <v>705204</v>
      </c>
    </row>
    <row r="13" spans="1:3" ht="18" customHeight="1">
      <c r="A13" s="117" t="s">
        <v>1323</v>
      </c>
      <c r="B13" s="147">
        <v>443778</v>
      </c>
      <c r="C13" s="147">
        <v>668706</v>
      </c>
    </row>
    <row r="14" spans="1:3" s="146" customFormat="1" ht="17.25" customHeight="1">
      <c r="A14" s="117" t="s">
        <v>1324</v>
      </c>
      <c r="B14" s="147">
        <v>128514</v>
      </c>
      <c r="C14" s="147">
        <v>119383</v>
      </c>
    </row>
    <row r="15" spans="1:3" s="146" customFormat="1" ht="17.25" customHeight="1">
      <c r="A15" s="117" t="s">
        <v>1325</v>
      </c>
      <c r="B15" s="147"/>
      <c r="C15" s="147">
        <v>0</v>
      </c>
    </row>
    <row r="16" spans="1:3" s="146" customFormat="1" ht="17.25" customHeight="1">
      <c r="A16" s="117" t="s">
        <v>1326</v>
      </c>
      <c r="B16" s="147">
        <v>286873</v>
      </c>
      <c r="C16" s="147">
        <v>275407</v>
      </c>
    </row>
    <row r="17" spans="1:3" s="146" customFormat="1" ht="17.25" customHeight="1">
      <c r="A17" s="117" t="s">
        <v>1328</v>
      </c>
      <c r="B17" s="147"/>
      <c r="C17" s="147">
        <v>3000</v>
      </c>
    </row>
    <row r="18" spans="1:3" s="146" customFormat="1" ht="17.25" customHeight="1">
      <c r="A18" s="117" t="s">
        <v>1329</v>
      </c>
      <c r="B18" s="147">
        <v>3140</v>
      </c>
      <c r="C18" s="147">
        <v>1357</v>
      </c>
    </row>
    <row r="19" spans="1:3" s="146" customFormat="1" ht="17.25" customHeight="1">
      <c r="A19" s="117" t="s">
        <v>1331</v>
      </c>
      <c r="B19" s="147">
        <v>2504</v>
      </c>
      <c r="C19" s="147">
        <v>13566</v>
      </c>
    </row>
    <row r="20" spans="1:3" s="146" customFormat="1" ht="17.25" customHeight="1">
      <c r="A20" s="117" t="s">
        <v>1334</v>
      </c>
      <c r="B20" s="147">
        <v>22747</v>
      </c>
      <c r="C20" s="147">
        <v>255993</v>
      </c>
    </row>
    <row r="21" spans="1:3" ht="18" customHeight="1">
      <c r="A21" s="117" t="s">
        <v>1338</v>
      </c>
      <c r="B21" s="147">
        <v>10000</v>
      </c>
      <c r="C21" s="147">
        <v>30357</v>
      </c>
    </row>
    <row r="22" spans="1:3" ht="18" customHeight="1">
      <c r="A22" s="117" t="s">
        <v>1339</v>
      </c>
      <c r="B22" s="147"/>
      <c r="C22" s="147">
        <v>120</v>
      </c>
    </row>
    <row r="23" spans="1:3" s="146" customFormat="1" ht="17.25" customHeight="1">
      <c r="A23" s="117" t="s">
        <v>1342</v>
      </c>
      <c r="B23" s="147">
        <v>10000</v>
      </c>
      <c r="C23" s="147">
        <v>30237</v>
      </c>
    </row>
    <row r="24" spans="1:3" ht="18" customHeight="1">
      <c r="A24" s="117" t="s">
        <v>1343</v>
      </c>
      <c r="B24" s="147">
        <v>4800</v>
      </c>
      <c r="C24" s="147">
        <v>6141</v>
      </c>
    </row>
    <row r="25" spans="1:3" s="146" customFormat="1" ht="17.25" customHeight="1">
      <c r="A25" s="117" t="s">
        <v>1344</v>
      </c>
      <c r="B25" s="147">
        <v>4800</v>
      </c>
      <c r="C25" s="147">
        <v>5529</v>
      </c>
    </row>
    <row r="26" spans="1:3" s="146" customFormat="1" ht="17.25" customHeight="1">
      <c r="A26" s="117" t="s">
        <v>1345</v>
      </c>
      <c r="B26" s="147"/>
      <c r="C26" s="147">
        <v>612</v>
      </c>
    </row>
    <row r="27" spans="1:3" ht="18" customHeight="1">
      <c r="A27" s="117" t="s">
        <v>1347</v>
      </c>
      <c r="B27" s="147"/>
      <c r="C27" s="147">
        <v>0</v>
      </c>
    </row>
    <row r="28" spans="1:3" s="146" customFormat="1" ht="17.25" customHeight="1">
      <c r="A28" s="117" t="s">
        <v>1349</v>
      </c>
      <c r="B28" s="147"/>
      <c r="C28" s="147">
        <v>0</v>
      </c>
    </row>
    <row r="29" spans="1:3" ht="18" customHeight="1">
      <c r="A29" s="117" t="s">
        <v>1350</v>
      </c>
      <c r="B29" s="147"/>
      <c r="C29" s="147">
        <v>0</v>
      </c>
    </row>
    <row r="30" spans="1:3" s="146" customFormat="1" ht="17.25" customHeight="1">
      <c r="A30" s="117" t="s">
        <v>1351</v>
      </c>
      <c r="B30" s="147"/>
      <c r="C30" s="147">
        <v>0</v>
      </c>
    </row>
    <row r="31" spans="1:3" ht="18" customHeight="1">
      <c r="A31" s="117" t="s">
        <v>827</v>
      </c>
      <c r="B31" s="147"/>
      <c r="C31" s="147">
        <v>1185</v>
      </c>
    </row>
    <row r="32" spans="1:3" ht="18" customHeight="1">
      <c r="A32" s="117" t="s">
        <v>1422</v>
      </c>
      <c r="B32" s="147"/>
      <c r="C32" s="147">
        <v>130</v>
      </c>
    </row>
    <row r="33" spans="1:3" ht="18" customHeight="1">
      <c r="A33" s="117" t="s">
        <v>1423</v>
      </c>
      <c r="B33" s="147"/>
      <c r="C33" s="147">
        <v>130</v>
      </c>
    </row>
    <row r="34" spans="1:3" ht="18" customHeight="1">
      <c r="A34" s="117" t="s">
        <v>1363</v>
      </c>
      <c r="B34" s="147"/>
      <c r="C34" s="147">
        <v>40</v>
      </c>
    </row>
    <row r="35" spans="1:3" ht="18" customHeight="1">
      <c r="A35" s="117" t="s">
        <v>1364</v>
      </c>
      <c r="B35" s="147"/>
      <c r="C35" s="147">
        <v>40</v>
      </c>
    </row>
    <row r="36" spans="1:3" ht="18" customHeight="1">
      <c r="A36" s="117" t="s">
        <v>1365</v>
      </c>
      <c r="B36" s="147"/>
      <c r="C36" s="147">
        <v>1015</v>
      </c>
    </row>
    <row r="37" spans="1:3" s="146" customFormat="1" ht="17.25" customHeight="1">
      <c r="A37" s="117" t="s">
        <v>1366</v>
      </c>
      <c r="B37" s="147"/>
      <c r="C37" s="147">
        <v>372</v>
      </c>
    </row>
    <row r="38" spans="1:3" s="146" customFormat="1" ht="17.25" customHeight="1">
      <c r="A38" s="117" t="s">
        <v>1367</v>
      </c>
      <c r="B38" s="147"/>
      <c r="C38" s="147">
        <v>643</v>
      </c>
    </row>
    <row r="39" spans="1:3" ht="18" customHeight="1">
      <c r="A39" s="117" t="s">
        <v>1368</v>
      </c>
      <c r="B39" s="147"/>
      <c r="C39" s="147"/>
    </row>
    <row r="40" spans="1:3" s="146" customFormat="1" ht="17.25" customHeight="1">
      <c r="A40" s="117" t="s">
        <v>1369</v>
      </c>
      <c r="B40" s="147"/>
      <c r="C40" s="147"/>
    </row>
    <row r="41" spans="1:3" ht="18" customHeight="1">
      <c r="A41" s="117" t="s">
        <v>1227</v>
      </c>
      <c r="B41" s="147"/>
      <c r="C41" s="147">
        <v>327965</v>
      </c>
    </row>
    <row r="42" spans="1:3" ht="18" customHeight="1">
      <c r="A42" s="117" t="s">
        <v>1370</v>
      </c>
      <c r="B42" s="147"/>
      <c r="C42" s="147">
        <v>325456</v>
      </c>
    </row>
    <row r="43" spans="1:3" s="146" customFormat="1" ht="17.25" customHeight="1">
      <c r="A43" s="117" t="s">
        <v>1372</v>
      </c>
      <c r="B43" s="147"/>
      <c r="C43" s="147">
        <v>325456</v>
      </c>
    </row>
    <row r="44" spans="1:3" ht="18" customHeight="1">
      <c r="A44" s="117" t="s">
        <v>1374</v>
      </c>
      <c r="B44" s="147"/>
      <c r="C44" s="147">
        <v>749</v>
      </c>
    </row>
    <row r="45" spans="1:3" s="146" customFormat="1" ht="17.25" customHeight="1">
      <c r="A45" s="117" t="s">
        <v>1375</v>
      </c>
      <c r="B45" s="147"/>
      <c r="C45" s="147">
        <v>705</v>
      </c>
    </row>
    <row r="46" spans="1:3" s="146" customFormat="1" ht="17.25" customHeight="1">
      <c r="A46" s="117" t="s">
        <v>1376</v>
      </c>
      <c r="B46" s="147"/>
      <c r="C46" s="147">
        <v>44</v>
      </c>
    </row>
    <row r="47" spans="1:3" s="146" customFormat="1" ht="17.25" customHeight="1">
      <c r="A47" s="117" t="s">
        <v>1378</v>
      </c>
      <c r="B47" s="147"/>
      <c r="C47" s="147"/>
    </row>
    <row r="48" spans="1:3" ht="18" customHeight="1">
      <c r="A48" s="117" t="s">
        <v>1380</v>
      </c>
      <c r="B48" s="147"/>
      <c r="C48" s="147">
        <v>1760</v>
      </c>
    </row>
    <row r="49" spans="1:3" s="146" customFormat="1" ht="17.25" customHeight="1">
      <c r="A49" s="117" t="s">
        <v>1381</v>
      </c>
      <c r="B49" s="147"/>
      <c r="C49" s="147">
        <v>498</v>
      </c>
    </row>
    <row r="50" spans="1:3" s="146" customFormat="1" ht="17.25" customHeight="1">
      <c r="A50" s="117" t="s">
        <v>1382</v>
      </c>
      <c r="B50" s="147"/>
      <c r="C50" s="147">
        <v>1236</v>
      </c>
    </row>
    <row r="51" spans="1:3" s="146" customFormat="1" ht="17.25" customHeight="1">
      <c r="A51" s="117" t="s">
        <v>1384</v>
      </c>
      <c r="B51" s="147"/>
      <c r="C51" s="147">
        <v>26</v>
      </c>
    </row>
    <row r="52" spans="1:3" s="146" customFormat="1" ht="17.25" customHeight="1">
      <c r="A52" s="117" t="s">
        <v>1387</v>
      </c>
      <c r="B52" s="147"/>
      <c r="C52" s="147"/>
    </row>
    <row r="53" spans="1:3" ht="18" customHeight="1">
      <c r="A53" s="117" t="s">
        <v>1121</v>
      </c>
      <c r="B53" s="147"/>
      <c r="C53" s="147">
        <v>44017</v>
      </c>
    </row>
    <row r="54" spans="1:3" s="146" customFormat="1" ht="17.25" customHeight="1">
      <c r="A54" s="117" t="s">
        <v>1389</v>
      </c>
      <c r="B54" s="147"/>
      <c r="C54" s="147">
        <v>44017</v>
      </c>
    </row>
    <row r="55" spans="1:3" s="146" customFormat="1" ht="17.25" customHeight="1">
      <c r="A55" s="117" t="s">
        <v>1390</v>
      </c>
      <c r="B55" s="147"/>
      <c r="C55" s="147">
        <v>31062</v>
      </c>
    </row>
    <row r="56" spans="1:3" s="146" customFormat="1" ht="17.25" customHeight="1">
      <c r="A56" s="117" t="s">
        <v>1392</v>
      </c>
      <c r="B56" s="147"/>
      <c r="C56" s="147">
        <v>3648</v>
      </c>
    </row>
    <row r="57" spans="1:3" s="146" customFormat="1" ht="17.25" customHeight="1">
      <c r="A57" s="117" t="s">
        <v>1393</v>
      </c>
      <c r="B57" s="147"/>
      <c r="C57" s="147">
        <v>8026</v>
      </c>
    </row>
    <row r="58" spans="1:3" s="146" customFormat="1" ht="17.25" customHeight="1">
      <c r="A58" s="117" t="s">
        <v>1394</v>
      </c>
      <c r="B58" s="147"/>
      <c r="C58" s="147">
        <v>1281</v>
      </c>
    </row>
    <row r="59" spans="1:3" ht="18" customHeight="1">
      <c r="A59" s="117" t="s">
        <v>1407</v>
      </c>
      <c r="B59" s="147"/>
      <c r="C59" s="147">
        <v>426</v>
      </c>
    </row>
    <row r="60" spans="1:3" ht="18" customHeight="1">
      <c r="A60" s="117" t="s">
        <v>1424</v>
      </c>
      <c r="B60" s="147"/>
      <c r="C60" s="147">
        <v>176412</v>
      </c>
    </row>
    <row r="61" spans="1:3" ht="18" customHeight="1">
      <c r="A61" s="117" t="s">
        <v>1409</v>
      </c>
      <c r="B61" s="147"/>
      <c r="C61" s="147">
        <v>30600</v>
      </c>
    </row>
    <row r="62" spans="1:3" ht="18" customHeight="1">
      <c r="A62" s="148" t="s">
        <v>1410</v>
      </c>
      <c r="B62" s="149"/>
      <c r="C62" s="149">
        <v>42088</v>
      </c>
    </row>
    <row r="63" spans="1:3" s="146" customFormat="1" ht="22.5" customHeight="1">
      <c r="A63" s="106" t="s">
        <v>1411</v>
      </c>
      <c r="B63" s="94">
        <f>B5+B59+B60+B61+B62</f>
        <v>458578</v>
      </c>
      <c r="C63" s="94">
        <f>C5+C59+C60+C61+C62</f>
        <v>1328149</v>
      </c>
    </row>
    <row r="64" spans="1:3" ht="30" customHeight="1">
      <c r="A64" s="70"/>
      <c r="B64" s="70"/>
      <c r="C64" s="70"/>
    </row>
    <row r="65" spans="1:3" ht="30" customHeight="1">
      <c r="A65" s="70"/>
      <c r="B65" s="70"/>
      <c r="C65" s="70"/>
    </row>
    <row r="66" ht="30" customHeight="1"/>
    <row r="67" ht="30" customHeight="1"/>
    <row r="68" ht="30" customHeight="1"/>
    <row r="69" ht="30" customHeight="1"/>
    <row r="70" ht="30" customHeight="1"/>
  </sheetData>
  <sheetProtection/>
  <mergeCells count="1">
    <mergeCell ref="A2:C2"/>
  </mergeCells>
  <printOptions horizontalCentered="1"/>
  <pageMargins left="0.20069444444444445" right="0.20069444444444445" top="0.5902777777777778" bottom="0.20069444444444445" header="0" footer="0"/>
  <pageSetup horizontalDpi="600" verticalDpi="600" orientation="portrait" paperSize="9" scale="95"/>
</worksheet>
</file>

<file path=xl/worksheets/sheet17.xml><?xml version="1.0" encoding="utf-8"?>
<worksheet xmlns="http://schemas.openxmlformats.org/spreadsheetml/2006/main" xmlns:r="http://schemas.openxmlformats.org/officeDocument/2006/relationships">
  <sheetPr>
    <tabColor rgb="FFC00000"/>
  </sheetPr>
  <dimension ref="A1:B18"/>
  <sheetViews>
    <sheetView workbookViewId="0" topLeftCell="A1">
      <selection activeCell="A2" sqref="A2:B2"/>
    </sheetView>
  </sheetViews>
  <sheetFormatPr defaultColWidth="9.00390625" defaultRowHeight="14.25"/>
  <cols>
    <col min="1" max="1" width="54.125" style="133" customWidth="1"/>
    <col min="2" max="2" width="21.50390625" style="133" customWidth="1"/>
    <col min="3" max="16384" width="9.00390625" style="133" customWidth="1"/>
  </cols>
  <sheetData>
    <row r="1" ht="14.25">
      <c r="A1" s="80" t="s">
        <v>1425</v>
      </c>
    </row>
    <row r="2" spans="1:2" ht="30.75" customHeight="1">
      <c r="A2" s="134" t="s">
        <v>1426</v>
      </c>
      <c r="B2" s="134"/>
    </row>
    <row r="3" spans="1:2" ht="18.75" customHeight="1">
      <c r="A3" s="135"/>
      <c r="B3" s="136" t="s">
        <v>33</v>
      </c>
    </row>
    <row r="4" spans="1:2" s="131" customFormat="1" ht="24.75" customHeight="1">
      <c r="A4" s="137" t="s">
        <v>1174</v>
      </c>
      <c r="B4" s="138" t="s">
        <v>35</v>
      </c>
    </row>
    <row r="5" spans="1:2" s="131" customFormat="1" ht="24.75" customHeight="1">
      <c r="A5" s="139" t="s">
        <v>1427</v>
      </c>
      <c r="B5" s="140">
        <f>B6+B8+B11+B14+B17</f>
        <v>176412</v>
      </c>
    </row>
    <row r="6" spans="1:2" s="132" customFormat="1" ht="24.75" customHeight="1">
      <c r="A6" s="141" t="s">
        <v>433</v>
      </c>
      <c r="B6" s="142">
        <f>SUM(B7:B7)</f>
        <v>5</v>
      </c>
    </row>
    <row r="7" spans="1:2" s="132" customFormat="1" ht="24.75" customHeight="1">
      <c r="A7" s="143" t="s">
        <v>1312</v>
      </c>
      <c r="B7" s="140">
        <v>5</v>
      </c>
    </row>
    <row r="8" spans="1:2" s="132" customFormat="1" ht="24.75" customHeight="1">
      <c r="A8" s="141" t="s">
        <v>475</v>
      </c>
      <c r="B8" s="140">
        <f>SUM(B9:B10)</f>
        <v>436</v>
      </c>
    </row>
    <row r="9" spans="1:2" ht="24.75" customHeight="1">
      <c r="A9" s="143" t="s">
        <v>1318</v>
      </c>
      <c r="B9" s="140">
        <v>432</v>
      </c>
    </row>
    <row r="10" spans="1:2" s="132" customFormat="1" ht="24.75" customHeight="1">
      <c r="A10" s="143" t="s">
        <v>1322</v>
      </c>
      <c r="B10" s="140">
        <v>4</v>
      </c>
    </row>
    <row r="11" spans="1:2" s="132" customFormat="1" ht="24.75" customHeight="1">
      <c r="A11" s="141" t="s">
        <v>711</v>
      </c>
      <c r="B11" s="140">
        <f>SUM(B12:B13)</f>
        <v>135848</v>
      </c>
    </row>
    <row r="12" spans="1:2" s="132" customFormat="1" ht="24.75" customHeight="1">
      <c r="A12" s="143" t="s">
        <v>1428</v>
      </c>
      <c r="B12" s="140">
        <v>135298</v>
      </c>
    </row>
    <row r="13" spans="1:2" ht="24.75" customHeight="1">
      <c r="A13" s="143" t="s">
        <v>1338</v>
      </c>
      <c r="B13" s="140">
        <v>550</v>
      </c>
    </row>
    <row r="14" spans="1:2" ht="24.75" customHeight="1">
      <c r="A14" s="141" t="s">
        <v>1227</v>
      </c>
      <c r="B14" s="140">
        <f>SUM(B15:B16)</f>
        <v>3474</v>
      </c>
    </row>
    <row r="15" spans="1:2" ht="24.75" customHeight="1">
      <c r="A15" s="143" t="s">
        <v>1370</v>
      </c>
      <c r="B15" s="140">
        <v>254</v>
      </c>
    </row>
    <row r="16" spans="1:2" s="132" customFormat="1" ht="24.75" customHeight="1">
      <c r="A16" s="143" t="s">
        <v>1380</v>
      </c>
      <c r="B16" s="140">
        <v>3220</v>
      </c>
    </row>
    <row r="17" spans="1:2" s="132" customFormat="1" ht="24.75" customHeight="1">
      <c r="A17" s="144" t="s">
        <v>1397</v>
      </c>
      <c r="B17" s="140">
        <f>SUM(B18:B18)</f>
        <v>36649</v>
      </c>
    </row>
    <row r="18" spans="1:2" s="132" customFormat="1" ht="24.75" customHeight="1">
      <c r="A18" s="145" t="s">
        <v>1403</v>
      </c>
      <c r="B18" s="140">
        <v>36649</v>
      </c>
    </row>
    <row r="19" s="132" customFormat="1" ht="24.75" customHeight="1"/>
    <row r="20" s="131" customFormat="1" ht="24.75" customHeight="1"/>
    <row r="21" ht="24.75" customHeight="1"/>
    <row r="22" ht="24.75" customHeight="1"/>
    <row r="23" ht="24.75" customHeight="1"/>
    <row r="24" ht="24.75" customHeight="1"/>
    <row r="25" ht="24.75" customHeight="1"/>
    <row r="26" ht="24.75" customHeight="1"/>
    <row r="27" ht="24.75" customHeight="1"/>
  </sheetData>
  <sheetProtection/>
  <mergeCells count="1">
    <mergeCell ref="A2:B2"/>
  </mergeCells>
  <printOptions horizontalCentered="1"/>
  <pageMargins left="0.38958333333333334" right="0.38958333333333334" top="0.5895833333333333" bottom="0.5895833333333333" header="0.30972222222222223" footer="0.30972222222222223"/>
  <pageSetup horizontalDpi="600" verticalDpi="600" orientation="portrait" paperSize="9"/>
</worksheet>
</file>

<file path=xl/worksheets/sheet18.xml><?xml version="1.0" encoding="utf-8"?>
<worksheet xmlns="http://schemas.openxmlformats.org/spreadsheetml/2006/main" xmlns:r="http://schemas.openxmlformats.org/officeDocument/2006/relationships">
  <sheetPr>
    <tabColor rgb="FFC00000"/>
  </sheetPr>
  <dimension ref="A1:F21"/>
  <sheetViews>
    <sheetView workbookViewId="0" topLeftCell="A1">
      <selection activeCell="E22" sqref="E22"/>
    </sheetView>
  </sheetViews>
  <sheetFormatPr defaultColWidth="9.00390625" defaultRowHeight="14.25"/>
  <cols>
    <col min="1" max="1" width="35.375" style="0" customWidth="1"/>
    <col min="2" max="2" width="25.25390625" style="0" customWidth="1"/>
  </cols>
  <sheetData>
    <row r="1" spans="1:2" ht="14.25">
      <c r="A1" s="80" t="s">
        <v>1429</v>
      </c>
      <c r="B1" s="80"/>
    </row>
    <row r="2" spans="1:2" ht="32.25" customHeight="1">
      <c r="A2" s="122" t="s">
        <v>1430</v>
      </c>
      <c r="B2" s="122"/>
    </row>
    <row r="3" spans="1:2" ht="17.25" customHeight="1">
      <c r="A3" s="123"/>
      <c r="B3" s="124" t="s">
        <v>33</v>
      </c>
    </row>
    <row r="4" spans="1:2" s="121" customFormat="1" ht="24.75" customHeight="1">
      <c r="A4" s="125" t="s">
        <v>1282</v>
      </c>
      <c r="B4" s="125" t="s">
        <v>35</v>
      </c>
    </row>
    <row r="5" spans="1:2" s="121" customFormat="1" ht="24.75" customHeight="1">
      <c r="A5" s="126" t="s">
        <v>1283</v>
      </c>
      <c r="B5" s="127">
        <f>SUM(B6:B9)</f>
        <v>176412</v>
      </c>
    </row>
    <row r="6" spans="1:2" s="121" customFormat="1" ht="19.5" customHeight="1">
      <c r="A6" s="128" t="s">
        <v>1288</v>
      </c>
      <c r="B6" s="129">
        <v>4024</v>
      </c>
    </row>
    <row r="7" spans="1:2" s="121" customFormat="1" ht="19.5" customHeight="1">
      <c r="A7" s="128" t="s">
        <v>1289</v>
      </c>
      <c r="B7" s="129">
        <v>5222</v>
      </c>
    </row>
    <row r="8" spans="1:2" s="121" customFormat="1" ht="19.5" customHeight="1">
      <c r="A8" s="128" t="s">
        <v>1290</v>
      </c>
      <c r="B8" s="129">
        <v>2813</v>
      </c>
    </row>
    <row r="9" spans="1:2" s="121" customFormat="1" ht="19.5" customHeight="1">
      <c r="A9" s="128" t="s">
        <v>1291</v>
      </c>
      <c r="B9" s="129">
        <v>164353</v>
      </c>
    </row>
    <row r="10" ht="19.5" customHeight="1"/>
    <row r="11" ht="19.5" customHeight="1"/>
    <row r="12" ht="19.5" customHeight="1"/>
    <row r="13" ht="19.5" customHeight="1"/>
    <row r="14" ht="19.5" customHeight="1"/>
    <row r="15" ht="19.5" customHeight="1"/>
    <row r="16" ht="19.5" customHeight="1"/>
    <row r="17" ht="19.5" customHeight="1"/>
    <row r="18" ht="19.5" customHeight="1"/>
    <row r="21" ht="14.25">
      <c r="F21" s="130"/>
    </row>
  </sheetData>
  <sheetProtection/>
  <mergeCells count="1">
    <mergeCell ref="A2:B2"/>
  </mergeCells>
  <printOptions horizontalCentered="1"/>
  <pageMargins left="0.38958333333333334" right="0.38958333333333334" top="0.7895833333333333" bottom="0.9798611111111111" header="0.5097222222222222" footer="0.5097222222222222"/>
  <pageSetup horizontalDpi="600" verticalDpi="600" orientation="portrait" paperSize="9"/>
</worksheet>
</file>

<file path=xl/worksheets/sheet19.xml><?xml version="1.0" encoding="utf-8"?>
<worksheet xmlns="http://schemas.openxmlformats.org/spreadsheetml/2006/main" xmlns:r="http://schemas.openxmlformats.org/officeDocument/2006/relationships">
  <sheetPr>
    <tabColor rgb="FFC00000"/>
  </sheetPr>
  <dimension ref="A1:C15"/>
  <sheetViews>
    <sheetView workbookViewId="0" topLeftCell="A1">
      <selection activeCell="B13" sqref="B13"/>
    </sheetView>
  </sheetViews>
  <sheetFormatPr defaultColWidth="9.00390625" defaultRowHeight="14.25"/>
  <cols>
    <col min="1" max="1" width="40.625" style="0" customWidth="1"/>
    <col min="2" max="2" width="26.125" style="0" customWidth="1"/>
    <col min="3" max="3" width="23.625" style="0" customWidth="1"/>
  </cols>
  <sheetData>
    <row r="1" spans="1:2" ht="14.25">
      <c r="A1" s="80" t="s">
        <v>1431</v>
      </c>
      <c r="B1" s="80"/>
    </row>
    <row r="2" spans="1:3" ht="46.5" customHeight="1">
      <c r="A2" s="82" t="s">
        <v>1432</v>
      </c>
      <c r="B2" s="82"/>
      <c r="C2" s="82"/>
    </row>
    <row r="3" spans="1:3" ht="27" customHeight="1">
      <c r="A3" s="95"/>
      <c r="B3" s="95"/>
      <c r="C3" s="96" t="s">
        <v>33</v>
      </c>
    </row>
    <row r="4" spans="1:3" s="80" customFormat="1" ht="24.75" customHeight="1">
      <c r="A4" s="97" t="s">
        <v>34</v>
      </c>
      <c r="B4" s="97" t="s">
        <v>1414</v>
      </c>
      <c r="C4" s="86" t="s">
        <v>35</v>
      </c>
    </row>
    <row r="5" spans="1:3" s="80" customFormat="1" ht="19.5" customHeight="1">
      <c r="A5" s="117" t="s">
        <v>1433</v>
      </c>
      <c r="B5" s="118">
        <v>14447</v>
      </c>
      <c r="C5" s="118">
        <f>SUM(C6:C10)</f>
        <v>17514</v>
      </c>
    </row>
    <row r="6" spans="1:3" s="80" customFormat="1" ht="19.5" customHeight="1">
      <c r="A6" s="117" t="s">
        <v>1434</v>
      </c>
      <c r="B6" s="118">
        <v>7400</v>
      </c>
      <c r="C6" s="118">
        <v>1300</v>
      </c>
    </row>
    <row r="7" spans="1:3" s="80" customFormat="1" ht="19.5" customHeight="1">
      <c r="A7" s="117" t="s">
        <v>1435</v>
      </c>
      <c r="B7" s="118">
        <v>1447</v>
      </c>
      <c r="C7" s="118">
        <v>1605</v>
      </c>
    </row>
    <row r="8" spans="1:3" s="80" customFormat="1" ht="19.5" customHeight="1">
      <c r="A8" s="117" t="s">
        <v>1436</v>
      </c>
      <c r="B8" s="118"/>
      <c r="C8" s="118">
        <v>11809</v>
      </c>
    </row>
    <row r="9" spans="1:3" s="80" customFormat="1" ht="19.5" customHeight="1">
      <c r="A9" s="117" t="s">
        <v>1437</v>
      </c>
      <c r="B9" s="118">
        <v>5600</v>
      </c>
      <c r="C9" s="118"/>
    </row>
    <row r="10" spans="1:3" s="80" customFormat="1" ht="19.5" customHeight="1">
      <c r="A10" s="117" t="s">
        <v>1438</v>
      </c>
      <c r="B10" s="117"/>
      <c r="C10" s="118">
        <v>2800</v>
      </c>
    </row>
    <row r="11" spans="1:3" s="80" customFormat="1" ht="19.5" customHeight="1">
      <c r="A11" s="117" t="s">
        <v>1439</v>
      </c>
      <c r="B11" s="117"/>
      <c r="C11" s="118">
        <v>64</v>
      </c>
    </row>
    <row r="12" spans="1:3" s="80" customFormat="1" ht="19.5" customHeight="1">
      <c r="A12" s="117" t="s">
        <v>1440</v>
      </c>
      <c r="B12" s="117"/>
      <c r="C12" s="118"/>
    </row>
    <row r="13" spans="1:3" s="80" customFormat="1" ht="24.75" customHeight="1">
      <c r="A13" s="106" t="s">
        <v>1441</v>
      </c>
      <c r="B13" s="106">
        <v>14447</v>
      </c>
      <c r="C13" s="94">
        <f>C5+C11+C12</f>
        <v>17578</v>
      </c>
    </row>
    <row r="14" spans="1:3" ht="30" customHeight="1">
      <c r="A14" s="70"/>
      <c r="B14" s="70"/>
      <c r="C14" s="70"/>
    </row>
    <row r="15" spans="1:3" ht="30" customHeight="1">
      <c r="A15" s="70"/>
      <c r="B15" s="70"/>
      <c r="C15" s="70"/>
    </row>
    <row r="16" ht="30" customHeight="1"/>
    <row r="17" ht="30" customHeight="1"/>
    <row r="18" ht="30" customHeight="1"/>
    <row r="19" ht="30" customHeight="1"/>
    <row r="20" ht="30" customHeight="1"/>
  </sheetData>
  <sheetProtection/>
  <mergeCells count="1">
    <mergeCell ref="A2:C2"/>
  </mergeCells>
  <printOptions horizontalCentered="1"/>
  <pageMargins left="0.38958333333333334" right="0.38958333333333334" top="0.9798611111111111" bottom="0.9798611111111111" header="0.5097222222222222" footer="0.5097222222222222"/>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C00000"/>
  </sheetPr>
  <dimension ref="A1:B17"/>
  <sheetViews>
    <sheetView workbookViewId="0" topLeftCell="A1">
      <selection activeCell="B6" sqref="B6"/>
    </sheetView>
  </sheetViews>
  <sheetFormatPr defaultColWidth="9.00390625" defaultRowHeight="14.25"/>
  <cols>
    <col min="1" max="1" width="40.625" style="0" customWidth="1"/>
    <col min="2" max="2" width="25.625" style="0" customWidth="1"/>
  </cols>
  <sheetData>
    <row r="1" ht="14.25">
      <c r="A1" s="80" t="s">
        <v>31</v>
      </c>
    </row>
    <row r="2" spans="1:2" ht="46.5" customHeight="1">
      <c r="A2" s="82" t="s">
        <v>32</v>
      </c>
      <c r="B2" s="82"/>
    </row>
    <row r="3" spans="1:2" ht="14.25">
      <c r="A3" s="180"/>
      <c r="B3" s="180"/>
    </row>
    <row r="4" spans="1:2" ht="27" customHeight="1">
      <c r="A4" s="83"/>
      <c r="B4" s="84" t="s">
        <v>33</v>
      </c>
    </row>
    <row r="5" spans="1:2" ht="39.75" customHeight="1">
      <c r="A5" s="85" t="s">
        <v>34</v>
      </c>
      <c r="B5" s="181" t="s">
        <v>35</v>
      </c>
    </row>
    <row r="6" spans="1:2" ht="30" customHeight="1">
      <c r="A6" s="182" t="s">
        <v>36</v>
      </c>
      <c r="B6" s="183">
        <v>1053410</v>
      </c>
    </row>
    <row r="7" spans="1:2" ht="30" customHeight="1">
      <c r="A7" s="184" t="s">
        <v>37</v>
      </c>
      <c r="B7" s="183">
        <v>4123298</v>
      </c>
    </row>
    <row r="8" spans="1:2" ht="30" customHeight="1">
      <c r="A8" s="184" t="s">
        <v>38</v>
      </c>
      <c r="B8" s="183">
        <v>111801</v>
      </c>
    </row>
    <row r="9" spans="1:2" ht="30" customHeight="1">
      <c r="A9" s="184" t="s">
        <v>39</v>
      </c>
      <c r="B9" s="183">
        <v>3603560</v>
      </c>
    </row>
    <row r="10" spans="1:2" ht="30" customHeight="1">
      <c r="A10" s="184" t="s">
        <v>40</v>
      </c>
      <c r="B10" s="183">
        <v>407937</v>
      </c>
    </row>
    <row r="11" spans="1:2" ht="30" customHeight="1">
      <c r="A11" s="184" t="s">
        <v>41</v>
      </c>
      <c r="B11" s="183">
        <v>506846</v>
      </c>
    </row>
    <row r="12" spans="1:2" ht="30" customHeight="1">
      <c r="A12" s="184" t="s">
        <v>42</v>
      </c>
      <c r="B12" s="183">
        <v>35309</v>
      </c>
    </row>
    <row r="13" spans="1:2" ht="30" customHeight="1">
      <c r="A13" s="184" t="s">
        <v>43</v>
      </c>
      <c r="B13" s="183">
        <v>666965</v>
      </c>
    </row>
    <row r="14" spans="1:2" ht="30" customHeight="1">
      <c r="A14" s="197" t="s">
        <v>44</v>
      </c>
      <c r="B14" s="183">
        <v>98872</v>
      </c>
    </row>
    <row r="15" spans="1:2" ht="39.75" customHeight="1">
      <c r="A15" s="185" t="s">
        <v>45</v>
      </c>
      <c r="B15" s="186">
        <f>B6+B7+B11+B12+B13+B14</f>
        <v>6484700</v>
      </c>
    </row>
    <row r="16" spans="1:2" ht="30" customHeight="1">
      <c r="A16" s="70"/>
      <c r="B16" s="70"/>
    </row>
    <row r="17" spans="1:2" ht="30" customHeight="1">
      <c r="A17" s="70"/>
      <c r="B17" s="70"/>
    </row>
    <row r="18" ht="30" customHeight="1"/>
    <row r="19" ht="30" customHeight="1"/>
    <row r="20" ht="30" customHeight="1"/>
    <row r="21" ht="30" customHeight="1"/>
    <row r="22" ht="30" customHeight="1"/>
  </sheetData>
  <sheetProtection/>
  <mergeCells count="1">
    <mergeCell ref="A2:B2"/>
  </mergeCells>
  <printOptions horizontalCentered="1"/>
  <pageMargins left="0.75" right="0.75" top="0.9798611111111111" bottom="0.9798611111111111" header="0.5097222222222222" footer="0.5097222222222222"/>
  <pageSetup horizontalDpi="600" verticalDpi="600" orientation="portrait" paperSize="9"/>
</worksheet>
</file>

<file path=xl/worksheets/sheet20.xml><?xml version="1.0" encoding="utf-8"?>
<worksheet xmlns="http://schemas.openxmlformats.org/spreadsheetml/2006/main" xmlns:r="http://schemas.openxmlformats.org/officeDocument/2006/relationships">
  <sheetPr>
    <tabColor rgb="FFC00000"/>
  </sheetPr>
  <dimension ref="A1:C19"/>
  <sheetViews>
    <sheetView workbookViewId="0" topLeftCell="A1">
      <selection activeCell="B5" activeCellId="1" sqref="B15 B5"/>
    </sheetView>
  </sheetViews>
  <sheetFormatPr defaultColWidth="9.00390625" defaultRowHeight="14.25"/>
  <cols>
    <col min="1" max="1" width="43.75390625" style="0" customWidth="1"/>
    <col min="2" max="2" width="22.375" style="0" customWidth="1"/>
    <col min="3" max="3" width="23.625" style="0" customWidth="1"/>
  </cols>
  <sheetData>
    <row r="1" spans="1:2" ht="14.25">
      <c r="A1" s="80" t="s">
        <v>1442</v>
      </c>
      <c r="B1" s="80"/>
    </row>
    <row r="2" spans="1:3" ht="46.5" customHeight="1">
      <c r="A2" s="82" t="s">
        <v>1443</v>
      </c>
      <c r="B2" s="82"/>
      <c r="C2" s="82"/>
    </row>
    <row r="3" spans="1:3" ht="27" customHeight="1">
      <c r="A3" s="95"/>
      <c r="B3" s="95"/>
      <c r="C3" s="96" t="s">
        <v>33</v>
      </c>
    </row>
    <row r="4" spans="1:3" s="80" customFormat="1" ht="24.75" customHeight="1">
      <c r="A4" s="97" t="s">
        <v>34</v>
      </c>
      <c r="B4" s="97" t="s">
        <v>1414</v>
      </c>
      <c r="C4" s="86" t="s">
        <v>35</v>
      </c>
    </row>
    <row r="5" spans="1:3" s="80" customFormat="1" ht="19.5" customHeight="1">
      <c r="A5" s="117" t="s">
        <v>1444</v>
      </c>
      <c r="B5" s="118">
        <v>9420</v>
      </c>
      <c r="C5" s="118">
        <f>C6+C9+C11+C13</f>
        <v>3</v>
      </c>
    </row>
    <row r="6" spans="1:3" s="80" customFormat="1" ht="19.5" customHeight="1">
      <c r="A6" s="117" t="s">
        <v>1445</v>
      </c>
      <c r="B6" s="118">
        <v>3830</v>
      </c>
      <c r="C6" s="118">
        <v>3</v>
      </c>
    </row>
    <row r="7" spans="1:3" s="80" customFormat="1" ht="19.5" customHeight="1">
      <c r="A7" s="117" t="s">
        <v>1446</v>
      </c>
      <c r="B7" s="118"/>
      <c r="C7" s="118">
        <v>3</v>
      </c>
    </row>
    <row r="8" spans="1:3" s="80" customFormat="1" ht="19.5" customHeight="1">
      <c r="A8" s="117" t="s">
        <v>1447</v>
      </c>
      <c r="B8" s="118">
        <v>3830</v>
      </c>
      <c r="C8" s="118">
        <v>0</v>
      </c>
    </row>
    <row r="9" spans="1:3" s="80" customFormat="1" ht="19.5" customHeight="1">
      <c r="A9" s="117" t="s">
        <v>1448</v>
      </c>
      <c r="B9" s="118">
        <v>5180</v>
      </c>
      <c r="C9" s="118">
        <v>0</v>
      </c>
    </row>
    <row r="10" spans="1:3" s="80" customFormat="1" ht="19.5" customHeight="1">
      <c r="A10" s="117" t="s">
        <v>1449</v>
      </c>
      <c r="B10" s="118">
        <v>5180</v>
      </c>
      <c r="C10" s="118">
        <v>0</v>
      </c>
    </row>
    <row r="11" spans="1:3" s="80" customFormat="1" ht="19.5" customHeight="1">
      <c r="A11" s="117" t="s">
        <v>1450</v>
      </c>
      <c r="B11" s="118">
        <v>300</v>
      </c>
      <c r="C11" s="118">
        <v>0</v>
      </c>
    </row>
    <row r="12" spans="1:3" s="80" customFormat="1" ht="19.5" customHeight="1">
      <c r="A12" s="117" t="s">
        <v>1451</v>
      </c>
      <c r="B12" s="118">
        <v>300</v>
      </c>
      <c r="C12" s="118">
        <v>0</v>
      </c>
    </row>
    <row r="13" spans="1:3" s="80" customFormat="1" ht="19.5" customHeight="1">
      <c r="A13" s="117" t="s">
        <v>1452</v>
      </c>
      <c r="B13" s="118">
        <v>110</v>
      </c>
      <c r="C13" s="118">
        <v>0</v>
      </c>
    </row>
    <row r="14" spans="1:3" s="80" customFormat="1" ht="19.5" customHeight="1">
      <c r="A14" s="117" t="s">
        <v>1453</v>
      </c>
      <c r="B14" s="118">
        <v>110</v>
      </c>
      <c r="C14" s="118">
        <v>0</v>
      </c>
    </row>
    <row r="15" spans="1:3" s="80" customFormat="1" ht="19.5" customHeight="1">
      <c r="A15" s="117" t="s">
        <v>1454</v>
      </c>
      <c r="B15" s="118">
        <v>5027</v>
      </c>
      <c r="C15" s="118">
        <v>15897</v>
      </c>
    </row>
    <row r="16" spans="1:3" s="80" customFormat="1" ht="19.5" customHeight="1">
      <c r="A16" s="117" t="s">
        <v>1455</v>
      </c>
      <c r="B16" s="117"/>
      <c r="C16" s="118">
        <v>1678</v>
      </c>
    </row>
    <row r="17" spans="1:3" s="80" customFormat="1" ht="24.75" customHeight="1">
      <c r="A17" s="106" t="s">
        <v>1456</v>
      </c>
      <c r="B17" s="106">
        <v>14447</v>
      </c>
      <c r="C17" s="120">
        <f>C5+C15+C16</f>
        <v>17578</v>
      </c>
    </row>
    <row r="18" spans="1:3" ht="30" customHeight="1">
      <c r="A18" s="70"/>
      <c r="B18" s="70"/>
      <c r="C18" s="70"/>
    </row>
    <row r="19" spans="1:3" ht="30" customHeight="1">
      <c r="A19" s="70"/>
      <c r="B19" s="70"/>
      <c r="C19" s="70"/>
    </row>
    <row r="20" ht="30" customHeight="1"/>
    <row r="21" ht="30" customHeight="1"/>
    <row r="22" ht="30" customHeight="1"/>
    <row r="23" ht="30" customHeight="1"/>
    <row r="24" ht="30" customHeight="1"/>
  </sheetData>
  <sheetProtection/>
  <mergeCells count="1">
    <mergeCell ref="A2:C2"/>
  </mergeCells>
  <printOptions horizontalCentered="1"/>
  <pageMargins left="0.2" right="0.2" top="0.9798611111111111" bottom="0.9798611111111111" header="0.5097222222222222" footer="0.5097222222222222"/>
  <pageSetup horizontalDpi="600" verticalDpi="600" orientation="portrait" paperSize="9"/>
</worksheet>
</file>

<file path=xl/worksheets/sheet21.xml><?xml version="1.0" encoding="utf-8"?>
<worksheet xmlns="http://schemas.openxmlformats.org/spreadsheetml/2006/main" xmlns:r="http://schemas.openxmlformats.org/officeDocument/2006/relationships">
  <sheetPr>
    <tabColor rgb="FFC00000"/>
  </sheetPr>
  <dimension ref="A1:C14"/>
  <sheetViews>
    <sheetView workbookViewId="0" topLeftCell="A1">
      <selection activeCell="C12" sqref="C12"/>
    </sheetView>
  </sheetViews>
  <sheetFormatPr defaultColWidth="9.00390625" defaultRowHeight="14.25"/>
  <cols>
    <col min="1" max="1" width="40.625" style="0" customWidth="1"/>
    <col min="2" max="3" width="23.625" style="0" customWidth="1"/>
  </cols>
  <sheetData>
    <row r="1" spans="1:2" ht="14.25">
      <c r="A1" s="80" t="s">
        <v>1457</v>
      </c>
      <c r="B1" s="80"/>
    </row>
    <row r="2" spans="1:3" ht="46.5" customHeight="1">
      <c r="A2" s="82" t="s">
        <v>1458</v>
      </c>
      <c r="B2" s="82"/>
      <c r="C2" s="82"/>
    </row>
    <row r="3" spans="1:3" ht="27" customHeight="1">
      <c r="A3" s="95"/>
      <c r="B3" s="95"/>
      <c r="C3" s="96" t="s">
        <v>33</v>
      </c>
    </row>
    <row r="4" spans="1:3" s="80" customFormat="1" ht="24.75" customHeight="1">
      <c r="A4" s="97" t="s">
        <v>34</v>
      </c>
      <c r="B4" s="86" t="s">
        <v>1414</v>
      </c>
      <c r="C4" s="86" t="s">
        <v>35</v>
      </c>
    </row>
    <row r="5" spans="1:3" s="80" customFormat="1" ht="19.5" customHeight="1">
      <c r="A5" s="117" t="s">
        <v>1433</v>
      </c>
      <c r="B5" s="118">
        <v>13300</v>
      </c>
      <c r="C5" s="118">
        <v>2320</v>
      </c>
    </row>
    <row r="6" spans="1:3" s="80" customFormat="1" ht="19.5" customHeight="1">
      <c r="A6" s="117" t="s">
        <v>1434</v>
      </c>
      <c r="B6" s="118">
        <v>7400</v>
      </c>
      <c r="C6" s="118">
        <v>1300</v>
      </c>
    </row>
    <row r="7" spans="1:3" s="80" customFormat="1" ht="19.5" customHeight="1">
      <c r="A7" s="117" t="s">
        <v>1435</v>
      </c>
      <c r="B7" s="118">
        <v>300</v>
      </c>
      <c r="C7" s="118">
        <v>480</v>
      </c>
    </row>
    <row r="8" spans="1:3" s="80" customFormat="1" ht="19.5" customHeight="1">
      <c r="A8" s="117" t="s">
        <v>1436</v>
      </c>
      <c r="B8" s="118"/>
      <c r="C8" s="118">
        <v>540</v>
      </c>
    </row>
    <row r="9" spans="1:3" s="80" customFormat="1" ht="19.5" customHeight="1">
      <c r="A9" s="117" t="s">
        <v>1459</v>
      </c>
      <c r="B9" s="118">
        <v>5600</v>
      </c>
      <c r="C9" s="118"/>
    </row>
    <row r="10" spans="1:3" s="80" customFormat="1" ht="19.5" customHeight="1">
      <c r="A10" s="117" t="s">
        <v>1438</v>
      </c>
      <c r="B10" s="118"/>
      <c r="C10" s="118"/>
    </row>
    <row r="11" spans="1:3" s="80" customFormat="1" ht="19.5" customHeight="1">
      <c r="A11" s="117" t="s">
        <v>1439</v>
      </c>
      <c r="B11" s="118"/>
      <c r="C11" s="118">
        <v>42</v>
      </c>
    </row>
    <row r="12" spans="1:3" s="80" customFormat="1" ht="19.5" customHeight="1">
      <c r="A12" s="117" t="s">
        <v>1440</v>
      </c>
      <c r="B12" s="118"/>
      <c r="C12" s="118"/>
    </row>
    <row r="13" spans="1:3" s="80" customFormat="1" ht="24.75" customHeight="1">
      <c r="A13" s="106" t="s">
        <v>1441</v>
      </c>
      <c r="B13" s="106">
        <v>13300</v>
      </c>
      <c r="C13" s="94">
        <f>C5+C11+C12</f>
        <v>2362</v>
      </c>
    </row>
    <row r="14" spans="1:3" ht="30" customHeight="1">
      <c r="A14" s="70"/>
      <c r="B14" s="70"/>
      <c r="C14" s="70"/>
    </row>
    <row r="15" ht="30" customHeight="1"/>
    <row r="16" ht="30" customHeight="1"/>
    <row r="17" ht="30" customHeight="1"/>
    <row r="18" ht="30" customHeight="1"/>
    <row r="19" ht="30" customHeight="1"/>
  </sheetData>
  <sheetProtection/>
  <mergeCells count="1">
    <mergeCell ref="A2:C2"/>
  </mergeCells>
  <printOptions horizontalCentered="1"/>
  <pageMargins left="0.38958333333333334" right="0.38958333333333334" top="0.9798611111111111" bottom="0.9798611111111111" header="0.5097222222222222" footer="0.5097222222222222"/>
  <pageSetup horizontalDpi="600" verticalDpi="600" orientation="portrait" paperSize="9"/>
</worksheet>
</file>

<file path=xl/worksheets/sheet22.xml><?xml version="1.0" encoding="utf-8"?>
<worksheet xmlns="http://schemas.openxmlformats.org/spreadsheetml/2006/main" xmlns:r="http://schemas.openxmlformats.org/officeDocument/2006/relationships">
  <sheetPr>
    <tabColor rgb="FFC00000"/>
  </sheetPr>
  <dimension ref="A1:C19"/>
  <sheetViews>
    <sheetView workbookViewId="0" topLeftCell="A1">
      <selection activeCell="A3" sqref="A3"/>
    </sheetView>
  </sheetViews>
  <sheetFormatPr defaultColWidth="9.00390625" defaultRowHeight="14.25"/>
  <cols>
    <col min="1" max="1" width="43.75390625" style="0" customWidth="1"/>
    <col min="2" max="3" width="23.625" style="0" customWidth="1"/>
  </cols>
  <sheetData>
    <row r="1" spans="1:2" ht="14.25">
      <c r="A1" s="80" t="s">
        <v>1460</v>
      </c>
      <c r="B1" s="80"/>
    </row>
    <row r="2" spans="1:3" ht="46.5" customHeight="1">
      <c r="A2" s="82" t="s">
        <v>1461</v>
      </c>
      <c r="B2" s="82"/>
      <c r="C2" s="82"/>
    </row>
    <row r="3" spans="1:3" ht="27" customHeight="1">
      <c r="A3" s="95"/>
      <c r="B3" s="95"/>
      <c r="C3" s="96" t="s">
        <v>33</v>
      </c>
    </row>
    <row r="4" spans="1:3" s="80" customFormat="1" ht="24.75" customHeight="1">
      <c r="A4" s="97" t="s">
        <v>34</v>
      </c>
      <c r="B4" s="86" t="s">
        <v>1414</v>
      </c>
      <c r="C4" s="86" t="s">
        <v>35</v>
      </c>
    </row>
    <row r="5" spans="1:3" s="80" customFormat="1" ht="19.5" customHeight="1">
      <c r="A5" s="117" t="s">
        <v>1444</v>
      </c>
      <c r="B5" s="118">
        <v>9310</v>
      </c>
      <c r="C5" s="118"/>
    </row>
    <row r="6" spans="1:3" s="80" customFormat="1" ht="19.5" customHeight="1">
      <c r="A6" s="117" t="s">
        <v>1445</v>
      </c>
      <c r="B6" s="119">
        <v>3830</v>
      </c>
      <c r="C6" s="118"/>
    </row>
    <row r="7" spans="1:3" s="80" customFormat="1" ht="19.5" customHeight="1">
      <c r="A7" s="117" t="s">
        <v>1446</v>
      </c>
      <c r="B7" s="119"/>
      <c r="C7" s="118"/>
    </row>
    <row r="8" spans="1:3" s="80" customFormat="1" ht="19.5" customHeight="1">
      <c r="A8" s="117" t="s">
        <v>1447</v>
      </c>
      <c r="B8" s="119">
        <v>3830</v>
      </c>
      <c r="C8" s="118"/>
    </row>
    <row r="9" spans="1:3" s="80" customFormat="1" ht="19.5" customHeight="1">
      <c r="A9" s="117" t="s">
        <v>1448</v>
      </c>
      <c r="B9" s="119">
        <v>5180</v>
      </c>
      <c r="C9" s="118"/>
    </row>
    <row r="10" spans="1:3" s="80" customFormat="1" ht="19.5" customHeight="1">
      <c r="A10" s="117" t="s">
        <v>1449</v>
      </c>
      <c r="B10" s="119">
        <v>5180</v>
      </c>
      <c r="C10" s="118"/>
    </row>
    <row r="11" spans="1:3" s="80" customFormat="1" ht="19.5" customHeight="1">
      <c r="A11" s="117" t="s">
        <v>1450</v>
      </c>
      <c r="B11" s="119">
        <v>300</v>
      </c>
      <c r="C11" s="118"/>
    </row>
    <row r="12" spans="1:3" s="80" customFormat="1" ht="19.5" customHeight="1">
      <c r="A12" s="117" t="s">
        <v>1451</v>
      </c>
      <c r="B12" s="118">
        <v>300</v>
      </c>
      <c r="C12" s="118"/>
    </row>
    <row r="13" spans="1:3" s="80" customFormat="1" ht="19.5" customHeight="1">
      <c r="A13" s="117" t="s">
        <v>1452</v>
      </c>
      <c r="B13" s="118"/>
      <c r="C13" s="118"/>
    </row>
    <row r="14" spans="1:3" s="80" customFormat="1" ht="19.5" customHeight="1">
      <c r="A14" s="117" t="s">
        <v>1453</v>
      </c>
      <c r="B14" s="118"/>
      <c r="C14" s="118"/>
    </row>
    <row r="15" spans="1:3" s="80" customFormat="1" ht="19.5" customHeight="1">
      <c r="A15" s="117" t="s">
        <v>1462</v>
      </c>
      <c r="B15" s="117"/>
      <c r="C15" s="118">
        <v>42</v>
      </c>
    </row>
    <row r="16" spans="1:3" s="80" customFormat="1" ht="19.5" customHeight="1">
      <c r="A16" s="117" t="s">
        <v>1463</v>
      </c>
      <c r="B16" s="118">
        <v>3990</v>
      </c>
      <c r="C16" s="118">
        <v>696</v>
      </c>
    </row>
    <row r="17" spans="1:3" s="80" customFormat="1" ht="19.5" customHeight="1">
      <c r="A17" s="117" t="s">
        <v>1464</v>
      </c>
      <c r="B17" s="117"/>
      <c r="C17" s="118">
        <v>1624</v>
      </c>
    </row>
    <row r="18" spans="1:3" s="80" customFormat="1" ht="24.75" customHeight="1">
      <c r="A18" s="106" t="s">
        <v>1456</v>
      </c>
      <c r="B18" s="120">
        <f>B5+B16</f>
        <v>13300</v>
      </c>
      <c r="C18" s="120">
        <f>C5+C15+C16+C17</f>
        <v>2362</v>
      </c>
    </row>
    <row r="19" spans="1:3" ht="30" customHeight="1">
      <c r="A19" s="70"/>
      <c r="B19" s="70"/>
      <c r="C19" s="70"/>
    </row>
    <row r="20" ht="30" customHeight="1"/>
    <row r="21" ht="30" customHeight="1"/>
    <row r="22" ht="30" customHeight="1"/>
    <row r="23" ht="30" customHeight="1"/>
    <row r="24" ht="30" customHeight="1"/>
  </sheetData>
  <sheetProtection/>
  <mergeCells count="1">
    <mergeCell ref="A2:C2"/>
  </mergeCells>
  <printOptions horizontalCentered="1"/>
  <pageMargins left="0.2" right="0.2" top="0.9798611111111111" bottom="0.9798611111111111" header="0.5097222222222222" footer="0.5097222222222222"/>
  <pageSetup horizontalDpi="600" verticalDpi="600" orientation="portrait" paperSize="9"/>
</worksheet>
</file>

<file path=xl/worksheets/sheet23.xml><?xml version="1.0" encoding="utf-8"?>
<worksheet xmlns="http://schemas.openxmlformats.org/spreadsheetml/2006/main" xmlns:r="http://schemas.openxmlformats.org/officeDocument/2006/relationships">
  <sheetPr>
    <tabColor rgb="FFC00000"/>
  </sheetPr>
  <dimension ref="A1:B45"/>
  <sheetViews>
    <sheetView workbookViewId="0" topLeftCell="A1">
      <selection activeCell="D5" sqref="D5"/>
    </sheetView>
  </sheetViews>
  <sheetFormatPr defaultColWidth="9.00390625" defaultRowHeight="14.25"/>
  <cols>
    <col min="1" max="1" width="40.625" style="108" customWidth="1"/>
    <col min="2" max="2" width="18.625" style="108" customWidth="1"/>
    <col min="3" max="255" width="9.00390625" style="108" customWidth="1"/>
  </cols>
  <sheetData>
    <row r="1" ht="14.25">
      <c r="A1" s="80" t="s">
        <v>1465</v>
      </c>
    </row>
    <row r="2" spans="1:2" ht="33" customHeight="1">
      <c r="A2" s="82" t="s">
        <v>1466</v>
      </c>
      <c r="B2" s="82"/>
    </row>
    <row r="3" spans="1:2" ht="27" customHeight="1">
      <c r="A3" s="115"/>
      <c r="B3" s="96" t="s">
        <v>33</v>
      </c>
    </row>
    <row r="4" spans="1:2" s="107" customFormat="1" ht="24.75" customHeight="1">
      <c r="A4" s="97" t="s">
        <v>1467</v>
      </c>
      <c r="B4" s="86" t="s">
        <v>35</v>
      </c>
    </row>
    <row r="5" spans="1:2" s="107" customFormat="1" ht="24.75" customHeight="1">
      <c r="A5" s="98" t="s">
        <v>1468</v>
      </c>
      <c r="B5" s="99">
        <f>B6+B13+B20+B26+B31+B37</f>
        <v>1451810</v>
      </c>
    </row>
    <row r="6" spans="1:2" s="107" customFormat="1" ht="19.5" customHeight="1">
      <c r="A6" s="90" t="s">
        <v>1469</v>
      </c>
      <c r="B6" s="116">
        <v>430960</v>
      </c>
    </row>
    <row r="7" spans="1:2" s="107" customFormat="1" ht="19.5" customHeight="1">
      <c r="A7" s="90" t="s">
        <v>1470</v>
      </c>
      <c r="B7" s="110">
        <v>266265</v>
      </c>
    </row>
    <row r="8" spans="1:2" s="107" customFormat="1" ht="19.5" customHeight="1">
      <c r="A8" s="90" t="s">
        <v>1471</v>
      </c>
      <c r="B8" s="110"/>
    </row>
    <row r="9" spans="1:2" s="107" customFormat="1" ht="19.5" customHeight="1">
      <c r="A9" s="90" t="s">
        <v>1472</v>
      </c>
      <c r="B9" s="110">
        <v>1336</v>
      </c>
    </row>
    <row r="10" spans="1:2" s="107" customFormat="1" ht="19.5" customHeight="1">
      <c r="A10" s="90" t="s">
        <v>1473</v>
      </c>
      <c r="B10" s="110">
        <v>153223</v>
      </c>
    </row>
    <row r="11" spans="1:2" s="107" customFormat="1" ht="19.5" customHeight="1">
      <c r="A11" s="90" t="s">
        <v>1474</v>
      </c>
      <c r="B11" s="100">
        <v>9850</v>
      </c>
    </row>
    <row r="12" spans="1:2" s="107" customFormat="1" ht="19.5" customHeight="1">
      <c r="A12" s="90" t="s">
        <v>1475</v>
      </c>
      <c r="B12" s="100">
        <v>286</v>
      </c>
    </row>
    <row r="13" spans="1:2" s="107" customFormat="1" ht="19.5" customHeight="1">
      <c r="A13" s="90" t="s">
        <v>1476</v>
      </c>
      <c r="B13" s="92">
        <v>16171</v>
      </c>
    </row>
    <row r="14" spans="1:2" s="107" customFormat="1" ht="19.5" customHeight="1">
      <c r="A14" s="90" t="s">
        <v>1470</v>
      </c>
      <c r="B14" s="101">
        <v>9301</v>
      </c>
    </row>
    <row r="15" spans="1:2" s="107" customFormat="1" ht="19.5" customHeight="1">
      <c r="A15" s="90" t="s">
        <v>1472</v>
      </c>
      <c r="B15" s="91">
        <v>374</v>
      </c>
    </row>
    <row r="16" spans="1:2" s="107" customFormat="1" ht="19.5" customHeight="1">
      <c r="A16" s="90" t="s">
        <v>1474</v>
      </c>
      <c r="B16" s="91">
        <v>83</v>
      </c>
    </row>
    <row r="17" spans="1:2" s="107" customFormat="1" ht="19.5" customHeight="1">
      <c r="A17" s="90" t="s">
        <v>1475</v>
      </c>
      <c r="B17" s="91">
        <v>279</v>
      </c>
    </row>
    <row r="18" spans="1:2" s="107" customFormat="1" ht="19.5" customHeight="1">
      <c r="A18" s="90" t="s">
        <v>1477</v>
      </c>
      <c r="B18" s="91"/>
    </row>
    <row r="19" spans="1:2" s="107" customFormat="1" ht="19.5" customHeight="1">
      <c r="A19" s="90" t="s">
        <v>1478</v>
      </c>
      <c r="B19" s="102"/>
    </row>
    <row r="20" spans="1:2" s="107" customFormat="1" ht="19.5" customHeight="1">
      <c r="A20" s="90" t="s">
        <v>1479</v>
      </c>
      <c r="B20" s="103">
        <v>226717</v>
      </c>
    </row>
    <row r="21" spans="1:2" s="107" customFormat="1" ht="19.5" customHeight="1">
      <c r="A21" s="90" t="s">
        <v>1470</v>
      </c>
      <c r="B21" s="103">
        <v>213731</v>
      </c>
    </row>
    <row r="22" spans="1:2" s="107" customFormat="1" ht="19.5" customHeight="1">
      <c r="A22" s="90" t="s">
        <v>1472</v>
      </c>
      <c r="B22" s="103">
        <v>3654</v>
      </c>
    </row>
    <row r="23" spans="1:2" s="107" customFormat="1" ht="19.5" customHeight="1">
      <c r="A23" s="90" t="s">
        <v>1473</v>
      </c>
      <c r="B23" s="103">
        <v>2419</v>
      </c>
    </row>
    <row r="24" spans="1:2" s="107" customFormat="1" ht="19.5" customHeight="1">
      <c r="A24" s="90" t="s">
        <v>1475</v>
      </c>
      <c r="B24" s="103">
        <v>6882</v>
      </c>
    </row>
    <row r="25" spans="1:2" s="107" customFormat="1" ht="19.5" customHeight="1">
      <c r="A25" s="90" t="s">
        <v>1474</v>
      </c>
      <c r="B25" s="103">
        <v>31</v>
      </c>
    </row>
    <row r="26" spans="1:2" s="107" customFormat="1" ht="19.5" customHeight="1">
      <c r="A26" s="90" t="s">
        <v>1480</v>
      </c>
      <c r="B26" s="104">
        <v>35577</v>
      </c>
    </row>
    <row r="27" spans="1:2" s="107" customFormat="1" ht="19.5" customHeight="1">
      <c r="A27" s="90" t="s">
        <v>1470</v>
      </c>
      <c r="B27" s="104">
        <v>17874</v>
      </c>
    </row>
    <row r="28" spans="1:2" s="107" customFormat="1" ht="19.5" customHeight="1">
      <c r="A28" s="90" t="s">
        <v>1472</v>
      </c>
      <c r="B28" s="104">
        <v>651</v>
      </c>
    </row>
    <row r="29" spans="1:2" s="107" customFormat="1" ht="19.5" customHeight="1">
      <c r="A29" s="90" t="s">
        <v>1473</v>
      </c>
      <c r="B29" s="104">
        <v>10</v>
      </c>
    </row>
    <row r="30" spans="1:2" s="107" customFormat="1" ht="19.5" customHeight="1">
      <c r="A30" s="90" t="s">
        <v>1475</v>
      </c>
      <c r="B30" s="104">
        <v>3</v>
      </c>
    </row>
    <row r="31" spans="1:2" s="107" customFormat="1" ht="19.5" customHeight="1">
      <c r="A31" s="90" t="s">
        <v>1481</v>
      </c>
      <c r="B31" s="104">
        <v>215090</v>
      </c>
    </row>
    <row r="32" spans="1:2" s="107" customFormat="1" ht="19.5" customHeight="1">
      <c r="A32" s="90" t="s">
        <v>1470</v>
      </c>
      <c r="B32" s="104">
        <v>63015</v>
      </c>
    </row>
    <row r="33" spans="1:2" s="107" customFormat="1" ht="19.5" customHeight="1">
      <c r="A33" s="90" t="s">
        <v>1472</v>
      </c>
      <c r="B33" s="105">
        <v>1106</v>
      </c>
    </row>
    <row r="34" spans="1:2" s="107" customFormat="1" ht="19.5" customHeight="1">
      <c r="A34" s="90" t="s">
        <v>1473</v>
      </c>
      <c r="B34" s="105">
        <v>150581</v>
      </c>
    </row>
    <row r="35" spans="1:2" s="107" customFormat="1" ht="19.5" customHeight="1">
      <c r="A35" s="90" t="s">
        <v>1475</v>
      </c>
      <c r="B35" s="105">
        <v>67</v>
      </c>
    </row>
    <row r="36" spans="1:2" s="107" customFormat="1" ht="19.5" customHeight="1">
      <c r="A36" s="90" t="s">
        <v>1482</v>
      </c>
      <c r="B36" s="105">
        <v>321</v>
      </c>
    </row>
    <row r="37" spans="1:2" s="107" customFormat="1" ht="19.5" customHeight="1">
      <c r="A37" s="90" t="s">
        <v>1483</v>
      </c>
      <c r="B37" s="105">
        <v>527295</v>
      </c>
    </row>
    <row r="38" spans="1:2" s="107" customFormat="1" ht="19.5" customHeight="1">
      <c r="A38" s="90" t="s">
        <v>1470</v>
      </c>
      <c r="B38" s="105">
        <v>164107</v>
      </c>
    </row>
    <row r="39" spans="1:2" s="107" customFormat="1" ht="19.5" customHeight="1">
      <c r="A39" s="90" t="s">
        <v>1472</v>
      </c>
      <c r="B39" s="105">
        <v>4793</v>
      </c>
    </row>
    <row r="40" spans="1:2" s="107" customFormat="1" ht="19.5" customHeight="1">
      <c r="A40" s="90" t="s">
        <v>1473</v>
      </c>
      <c r="B40" s="105">
        <v>357329</v>
      </c>
    </row>
    <row r="41" spans="1:2" s="107" customFormat="1" ht="19.5" customHeight="1">
      <c r="A41" s="90" t="s">
        <v>1475</v>
      </c>
      <c r="B41" s="105">
        <v>1066</v>
      </c>
    </row>
    <row r="42" spans="1:2" s="107" customFormat="1" ht="19.5" customHeight="1">
      <c r="A42" s="90" t="s">
        <v>1482</v>
      </c>
      <c r="B42" s="105"/>
    </row>
    <row r="43" spans="1:2" s="107" customFormat="1" ht="19.5" customHeight="1">
      <c r="A43" s="90" t="s">
        <v>1484</v>
      </c>
      <c r="B43" s="103">
        <v>1176026</v>
      </c>
    </row>
    <row r="44" spans="1:2" s="107" customFormat="1" ht="24.75" customHeight="1">
      <c r="A44" s="106" t="s">
        <v>1485</v>
      </c>
      <c r="B44" s="94">
        <f>B5+B43</f>
        <v>2627836</v>
      </c>
    </row>
    <row r="45" spans="1:2" ht="30" customHeight="1">
      <c r="A45" s="114"/>
      <c r="B45" s="114"/>
    </row>
    <row r="46" ht="30" customHeight="1"/>
    <row r="47" ht="30" customHeight="1"/>
    <row r="48" ht="30" customHeight="1"/>
    <row r="49" ht="30" customHeight="1"/>
    <row r="50" ht="30" customHeight="1"/>
  </sheetData>
  <sheetProtection/>
  <mergeCells count="1">
    <mergeCell ref="A2:B2"/>
  </mergeCells>
  <printOptions horizontalCentered="1"/>
  <pageMargins left="0.38958333333333334" right="0.38958333333333334" top="0.5895833333333333" bottom="0.5895833333333333" header="0.38958333333333334" footer="0.5097222222222222"/>
  <pageSetup horizontalDpi="600" verticalDpi="600" orientation="portrait" paperSize="9"/>
</worksheet>
</file>

<file path=xl/worksheets/sheet24.xml><?xml version="1.0" encoding="utf-8"?>
<worksheet xmlns="http://schemas.openxmlformats.org/spreadsheetml/2006/main" xmlns:r="http://schemas.openxmlformats.org/officeDocument/2006/relationships">
  <sheetPr>
    <tabColor rgb="FFC00000"/>
  </sheetPr>
  <dimension ref="A1:D32"/>
  <sheetViews>
    <sheetView workbookViewId="0" topLeftCell="A1">
      <selection activeCell="F16" sqref="F16"/>
    </sheetView>
  </sheetViews>
  <sheetFormatPr defaultColWidth="9.00390625" defaultRowHeight="14.25"/>
  <cols>
    <col min="1" max="1" width="40.625" style="108" customWidth="1"/>
    <col min="2" max="2" width="18.625" style="108" customWidth="1"/>
    <col min="3" max="255" width="9.00390625" style="108" customWidth="1"/>
  </cols>
  <sheetData>
    <row r="1" ht="14.25">
      <c r="A1" s="80" t="s">
        <v>1486</v>
      </c>
    </row>
    <row r="2" spans="1:2" ht="33" customHeight="1">
      <c r="A2" s="82" t="s">
        <v>1487</v>
      </c>
      <c r="B2" s="82"/>
    </row>
    <row r="3" spans="1:2" ht="27" customHeight="1">
      <c r="A3" s="109"/>
      <c r="B3" s="84" t="s">
        <v>33</v>
      </c>
    </row>
    <row r="4" spans="1:2" s="107" customFormat="1" ht="24.75" customHeight="1">
      <c r="A4" s="85" t="s">
        <v>1467</v>
      </c>
      <c r="B4" s="86" t="s">
        <v>35</v>
      </c>
    </row>
    <row r="5" spans="1:2" s="107" customFormat="1" ht="24.75" customHeight="1">
      <c r="A5" s="88" t="s">
        <v>1488</v>
      </c>
      <c r="B5" s="89">
        <f>B6+B10+B14+B18+B22+B26</f>
        <v>1340751</v>
      </c>
    </row>
    <row r="6" spans="1:2" s="107" customFormat="1" ht="19.5" customHeight="1">
      <c r="A6" s="90" t="s">
        <v>1489</v>
      </c>
      <c r="B6" s="110">
        <v>428619</v>
      </c>
    </row>
    <row r="7" spans="1:2" s="107" customFormat="1" ht="19.5" customHeight="1">
      <c r="A7" s="90" t="s">
        <v>1490</v>
      </c>
      <c r="B7" s="110">
        <v>412820</v>
      </c>
    </row>
    <row r="8" spans="1:2" s="107" customFormat="1" ht="19.5" customHeight="1">
      <c r="A8" s="90" t="s">
        <v>1491</v>
      </c>
      <c r="B8" s="110">
        <v>12888</v>
      </c>
    </row>
    <row r="9" spans="1:2" s="107" customFormat="1" ht="19.5" customHeight="1">
      <c r="A9" s="90" t="s">
        <v>1492</v>
      </c>
      <c r="B9" s="110">
        <v>2911</v>
      </c>
    </row>
    <row r="10" spans="1:2" s="107" customFormat="1" ht="19.5" customHeight="1">
      <c r="A10" s="90" t="s">
        <v>1493</v>
      </c>
      <c r="B10" s="111">
        <v>16183</v>
      </c>
    </row>
    <row r="11" spans="1:2" s="107" customFormat="1" ht="19.5" customHeight="1">
      <c r="A11" s="90" t="s">
        <v>1490</v>
      </c>
      <c r="B11" s="91">
        <v>10604</v>
      </c>
    </row>
    <row r="12" spans="1:2" s="107" customFormat="1" ht="19.5" customHeight="1">
      <c r="A12" s="90" t="s">
        <v>1491</v>
      </c>
      <c r="B12" s="91">
        <v>1961</v>
      </c>
    </row>
    <row r="13" spans="1:2" s="107" customFormat="1" ht="19.5" customHeight="1">
      <c r="A13" s="90" t="s">
        <v>1492</v>
      </c>
      <c r="B13" s="112">
        <v>14</v>
      </c>
    </row>
    <row r="14" spans="1:2" s="107" customFormat="1" ht="19.5" customHeight="1">
      <c r="A14" s="90" t="s">
        <v>1494</v>
      </c>
      <c r="B14" s="91">
        <v>176515</v>
      </c>
    </row>
    <row r="15" spans="1:2" s="107" customFormat="1" ht="19.5" customHeight="1">
      <c r="A15" s="90" t="s">
        <v>1490</v>
      </c>
      <c r="B15" s="91">
        <v>175654</v>
      </c>
    </row>
    <row r="16" spans="1:2" s="107" customFormat="1" ht="19.5" customHeight="1">
      <c r="A16" s="90" t="s">
        <v>1491</v>
      </c>
      <c r="B16" s="91">
        <v>627</v>
      </c>
    </row>
    <row r="17" spans="1:2" s="107" customFormat="1" ht="19.5" customHeight="1">
      <c r="A17" s="90" t="s">
        <v>1492</v>
      </c>
      <c r="B17" s="91">
        <v>234</v>
      </c>
    </row>
    <row r="18" spans="1:2" s="107" customFormat="1" ht="19.5" customHeight="1">
      <c r="A18" s="90" t="s">
        <v>1495</v>
      </c>
      <c r="B18" s="91">
        <v>34552</v>
      </c>
    </row>
    <row r="19" spans="1:2" s="107" customFormat="1" ht="19.5" customHeight="1">
      <c r="A19" s="90" t="s">
        <v>1490</v>
      </c>
      <c r="B19" s="91">
        <v>15300</v>
      </c>
    </row>
    <row r="20" spans="1:2" s="107" customFormat="1" ht="19.5" customHeight="1">
      <c r="A20" s="90" t="s">
        <v>1491</v>
      </c>
      <c r="B20" s="91">
        <v>175</v>
      </c>
    </row>
    <row r="21" spans="1:2" s="107" customFormat="1" ht="19.5" customHeight="1">
      <c r="A21" s="90" t="s">
        <v>1492</v>
      </c>
      <c r="B21" s="91">
        <v>0</v>
      </c>
    </row>
    <row r="22" spans="1:2" s="107" customFormat="1" ht="19.5" customHeight="1">
      <c r="A22" s="90" t="s">
        <v>1481</v>
      </c>
      <c r="B22" s="91">
        <v>164567</v>
      </c>
    </row>
    <row r="23" spans="1:2" s="107" customFormat="1" ht="19.5" customHeight="1">
      <c r="A23" s="90" t="s">
        <v>1490</v>
      </c>
      <c r="B23" s="91">
        <v>164284</v>
      </c>
    </row>
    <row r="24" spans="1:2" s="107" customFormat="1" ht="19.5" customHeight="1">
      <c r="A24" s="90" t="s">
        <v>1491</v>
      </c>
      <c r="B24" s="91">
        <v>183</v>
      </c>
    </row>
    <row r="25" spans="1:2" s="107" customFormat="1" ht="19.5" customHeight="1">
      <c r="A25" s="90" t="s">
        <v>1492</v>
      </c>
      <c r="B25" s="91">
        <v>100</v>
      </c>
    </row>
    <row r="26" spans="1:2" s="107" customFormat="1" ht="19.5" customHeight="1">
      <c r="A26" s="90" t="s">
        <v>1496</v>
      </c>
      <c r="B26" s="91">
        <v>520315</v>
      </c>
    </row>
    <row r="27" spans="1:2" s="107" customFormat="1" ht="19.5" customHeight="1">
      <c r="A27" s="90" t="s">
        <v>1490</v>
      </c>
      <c r="B27" s="91">
        <v>487723</v>
      </c>
    </row>
    <row r="28" spans="1:2" s="107" customFormat="1" ht="19.5" customHeight="1">
      <c r="A28" s="90" t="s">
        <v>1491</v>
      </c>
      <c r="B28" s="91">
        <v>19</v>
      </c>
    </row>
    <row r="29" spans="1:2" s="107" customFormat="1" ht="19.5" customHeight="1">
      <c r="A29" s="90" t="s">
        <v>1492</v>
      </c>
      <c r="B29" s="91">
        <v>0</v>
      </c>
    </row>
    <row r="30" spans="1:4" s="107" customFormat="1" ht="24.75" customHeight="1">
      <c r="A30" s="88" t="s">
        <v>1497</v>
      </c>
      <c r="B30" s="92">
        <v>1287085</v>
      </c>
      <c r="C30" s="113"/>
      <c r="D30" s="113"/>
    </row>
    <row r="31" spans="1:4" s="107" customFormat="1" ht="24.75" customHeight="1">
      <c r="A31" s="93" t="s">
        <v>1498</v>
      </c>
      <c r="B31" s="94">
        <f>B5+B30</f>
        <v>2627836</v>
      </c>
      <c r="C31" s="113"/>
      <c r="D31" s="113"/>
    </row>
    <row r="32" spans="1:2" ht="30" customHeight="1">
      <c r="A32" s="114"/>
      <c r="B32" s="114"/>
    </row>
    <row r="33" ht="30" customHeight="1"/>
    <row r="34" ht="30" customHeight="1"/>
    <row r="35" ht="30" customHeight="1"/>
    <row r="36" ht="30" customHeight="1"/>
    <row r="37" ht="30" customHeight="1"/>
  </sheetData>
  <sheetProtection/>
  <mergeCells count="1">
    <mergeCell ref="A2:B2"/>
  </mergeCells>
  <printOptions horizontalCentered="1"/>
  <pageMargins left="0.38958333333333334" right="0.38958333333333334" top="0.5895833333333333" bottom="0.5895833333333333" header="0.38958333333333334" footer="0.5097222222222222"/>
  <pageSetup horizontalDpi="600" verticalDpi="600" orientation="portrait" paperSize="9"/>
</worksheet>
</file>

<file path=xl/worksheets/sheet25.xml><?xml version="1.0" encoding="utf-8"?>
<worksheet xmlns="http://schemas.openxmlformats.org/spreadsheetml/2006/main" xmlns:r="http://schemas.openxmlformats.org/officeDocument/2006/relationships">
  <sheetPr>
    <tabColor rgb="FFC00000"/>
  </sheetPr>
  <dimension ref="A1:C38"/>
  <sheetViews>
    <sheetView workbookViewId="0" topLeftCell="A1">
      <selection activeCell="C10" sqref="C10"/>
    </sheetView>
  </sheetViews>
  <sheetFormatPr defaultColWidth="9.00390625" defaultRowHeight="14.25"/>
  <cols>
    <col min="1" max="1" width="40.625" style="0" customWidth="1"/>
    <col min="2" max="2" width="18.625" style="0" customWidth="1"/>
    <col min="3" max="3" width="9.00390625" style="81" customWidth="1"/>
  </cols>
  <sheetData>
    <row r="1" ht="14.25">
      <c r="A1" s="80" t="s">
        <v>1499</v>
      </c>
    </row>
    <row r="2" spans="1:2" ht="33" customHeight="1">
      <c r="A2" s="82" t="s">
        <v>1500</v>
      </c>
      <c r="B2" s="82"/>
    </row>
    <row r="3" spans="1:2" ht="27" customHeight="1">
      <c r="A3" s="95"/>
      <c r="B3" s="96" t="s">
        <v>33</v>
      </c>
    </row>
    <row r="4" spans="1:3" s="80" customFormat="1" ht="24.75" customHeight="1">
      <c r="A4" s="97" t="s">
        <v>1467</v>
      </c>
      <c r="B4" s="86" t="s">
        <v>35</v>
      </c>
      <c r="C4" s="87"/>
    </row>
    <row r="5" spans="1:3" s="80" customFormat="1" ht="24.75" customHeight="1">
      <c r="A5" s="98" t="s">
        <v>1468</v>
      </c>
      <c r="B5" s="99">
        <f>B6+B13+B20+B26+B31</f>
        <v>184170</v>
      </c>
      <c r="C5" s="87"/>
    </row>
    <row r="6" spans="1:3" s="80" customFormat="1" ht="19.5" customHeight="1">
      <c r="A6" s="90" t="s">
        <v>1469</v>
      </c>
      <c r="B6" s="100">
        <v>65942</v>
      </c>
      <c r="C6" s="87"/>
    </row>
    <row r="7" spans="1:3" s="80" customFormat="1" ht="19.5" customHeight="1">
      <c r="A7" s="90" t="s">
        <v>1470</v>
      </c>
      <c r="B7" s="100">
        <v>33924</v>
      </c>
      <c r="C7" s="87"/>
    </row>
    <row r="8" spans="1:3" s="80" customFormat="1" ht="19.5" customHeight="1">
      <c r="A8" s="90" t="s">
        <v>1471</v>
      </c>
      <c r="B8" s="100"/>
      <c r="C8" s="87"/>
    </row>
    <row r="9" spans="1:3" s="80" customFormat="1" ht="19.5" customHeight="1">
      <c r="A9" s="90" t="s">
        <v>1472</v>
      </c>
      <c r="B9" s="100">
        <v>325</v>
      </c>
      <c r="C9" s="87"/>
    </row>
    <row r="10" spans="1:3" s="80" customFormat="1" ht="19.5" customHeight="1">
      <c r="A10" s="90" t="s">
        <v>1473</v>
      </c>
      <c r="B10" s="100">
        <v>30753</v>
      </c>
      <c r="C10" s="87"/>
    </row>
    <row r="11" spans="1:3" s="80" customFormat="1" ht="19.5" customHeight="1">
      <c r="A11" s="90" t="s">
        <v>1474</v>
      </c>
      <c r="B11" s="100">
        <v>928</v>
      </c>
      <c r="C11" s="87"/>
    </row>
    <row r="12" spans="1:3" s="80" customFormat="1" ht="19.5" customHeight="1">
      <c r="A12" s="90" t="s">
        <v>1475</v>
      </c>
      <c r="B12" s="100">
        <v>12</v>
      </c>
      <c r="C12" s="87"/>
    </row>
    <row r="13" spans="1:3" s="80" customFormat="1" ht="19.5" customHeight="1">
      <c r="A13" s="90" t="s">
        <v>1476</v>
      </c>
      <c r="B13" s="92">
        <v>6351</v>
      </c>
      <c r="C13" s="87"/>
    </row>
    <row r="14" spans="1:3" s="80" customFormat="1" ht="19.5" customHeight="1">
      <c r="A14" s="90" t="s">
        <v>1470</v>
      </c>
      <c r="B14" s="101">
        <v>3430</v>
      </c>
      <c r="C14" s="87"/>
    </row>
    <row r="15" spans="1:3" s="80" customFormat="1" ht="19.5" customHeight="1">
      <c r="A15" s="90" t="s">
        <v>1472</v>
      </c>
      <c r="B15" s="91">
        <v>117</v>
      </c>
      <c r="C15" s="87"/>
    </row>
    <row r="16" spans="1:3" s="80" customFormat="1" ht="19.5" customHeight="1">
      <c r="A16" s="90" t="s">
        <v>1474</v>
      </c>
      <c r="B16" s="91">
        <v>6</v>
      </c>
      <c r="C16" s="87"/>
    </row>
    <row r="17" spans="1:3" s="80" customFormat="1" ht="19.5" customHeight="1">
      <c r="A17" s="90" t="s">
        <v>1475</v>
      </c>
      <c r="B17" s="91">
        <v>215</v>
      </c>
      <c r="C17" s="87"/>
    </row>
    <row r="18" spans="1:3" s="80" customFormat="1" ht="19.5" customHeight="1">
      <c r="A18" s="90" t="s">
        <v>1477</v>
      </c>
      <c r="B18" s="91"/>
      <c r="C18" s="87"/>
    </row>
    <row r="19" spans="1:3" s="80" customFormat="1" ht="19.5" customHeight="1">
      <c r="A19" s="90" t="s">
        <v>1478</v>
      </c>
      <c r="B19" s="102"/>
      <c r="C19" s="87"/>
    </row>
    <row r="20" spans="1:3" s="80" customFormat="1" ht="19.5" customHeight="1">
      <c r="A20" s="90" t="s">
        <v>1479</v>
      </c>
      <c r="B20" s="103">
        <v>76076</v>
      </c>
      <c r="C20" s="87"/>
    </row>
    <row r="21" spans="1:3" s="80" customFormat="1" ht="19.5" customHeight="1">
      <c r="A21" s="90" t="s">
        <v>1470</v>
      </c>
      <c r="B21" s="103">
        <v>68267</v>
      </c>
      <c r="C21" s="87"/>
    </row>
    <row r="22" spans="1:3" s="80" customFormat="1" ht="19.5" customHeight="1">
      <c r="A22" s="90" t="s">
        <v>1472</v>
      </c>
      <c r="B22" s="103">
        <v>1469</v>
      </c>
      <c r="C22" s="87"/>
    </row>
    <row r="23" spans="1:3" s="80" customFormat="1" ht="19.5" customHeight="1">
      <c r="A23" s="90" t="s">
        <v>1473</v>
      </c>
      <c r="B23" s="103">
        <v>1000</v>
      </c>
      <c r="C23" s="87"/>
    </row>
    <row r="24" spans="1:3" s="80" customFormat="1" ht="19.5" customHeight="1">
      <c r="A24" s="90" t="s">
        <v>1475</v>
      </c>
      <c r="B24" s="103">
        <v>5309</v>
      </c>
      <c r="C24" s="87"/>
    </row>
    <row r="25" spans="1:3" s="80" customFormat="1" ht="19.5" customHeight="1">
      <c r="A25" s="90" t="s">
        <v>1474</v>
      </c>
      <c r="B25" s="103">
        <v>31</v>
      </c>
      <c r="C25" s="87"/>
    </row>
    <row r="26" spans="1:3" s="80" customFormat="1" ht="19.5" customHeight="1">
      <c r="A26" s="90" t="s">
        <v>1480</v>
      </c>
      <c r="B26" s="104">
        <v>35577</v>
      </c>
      <c r="C26" s="87"/>
    </row>
    <row r="27" spans="1:3" s="80" customFormat="1" ht="19.5" customHeight="1">
      <c r="A27" s="90" t="s">
        <v>1470</v>
      </c>
      <c r="B27" s="104">
        <v>17874</v>
      </c>
      <c r="C27" s="87"/>
    </row>
    <row r="28" spans="1:3" s="80" customFormat="1" ht="19.5" customHeight="1">
      <c r="A28" s="90" t="s">
        <v>1472</v>
      </c>
      <c r="B28" s="104">
        <v>651</v>
      </c>
      <c r="C28" s="87"/>
    </row>
    <row r="29" spans="1:3" s="80" customFormat="1" ht="19.5" customHeight="1">
      <c r="A29" s="90" t="s">
        <v>1473</v>
      </c>
      <c r="B29" s="104">
        <v>10</v>
      </c>
      <c r="C29" s="87"/>
    </row>
    <row r="30" spans="1:3" s="80" customFormat="1" ht="19.5" customHeight="1">
      <c r="A30" s="90" t="s">
        <v>1475</v>
      </c>
      <c r="B30" s="104">
        <v>3</v>
      </c>
      <c r="C30" s="87"/>
    </row>
    <row r="31" spans="1:2" ht="30" customHeight="1">
      <c r="A31" s="90" t="s">
        <v>1483</v>
      </c>
      <c r="B31" s="105">
        <v>224</v>
      </c>
    </row>
    <row r="32" spans="1:2" ht="30" customHeight="1">
      <c r="A32" s="90" t="s">
        <v>1470</v>
      </c>
      <c r="B32" s="105"/>
    </row>
    <row r="33" spans="1:2" ht="30" customHeight="1">
      <c r="A33" s="90" t="s">
        <v>1472</v>
      </c>
      <c r="B33" s="105">
        <v>224</v>
      </c>
    </row>
    <row r="34" spans="1:2" ht="31.5" customHeight="1">
      <c r="A34" s="90" t="s">
        <v>1473</v>
      </c>
      <c r="B34" s="105"/>
    </row>
    <row r="35" spans="1:2" ht="31.5" customHeight="1">
      <c r="A35" s="90" t="s">
        <v>1475</v>
      </c>
      <c r="B35" s="105"/>
    </row>
    <row r="36" spans="1:2" ht="31.5" customHeight="1">
      <c r="A36" s="90" t="s">
        <v>1482</v>
      </c>
      <c r="B36" s="105"/>
    </row>
    <row r="37" spans="1:2" ht="31.5" customHeight="1">
      <c r="A37" s="90" t="s">
        <v>1484</v>
      </c>
      <c r="B37" s="103">
        <v>191056</v>
      </c>
    </row>
    <row r="38" spans="1:2" ht="31.5" customHeight="1">
      <c r="A38" s="106" t="s">
        <v>1485</v>
      </c>
      <c r="B38" s="94">
        <f>B5+B37</f>
        <v>375226</v>
      </c>
    </row>
  </sheetData>
  <sheetProtection/>
  <mergeCells count="1">
    <mergeCell ref="A2:B2"/>
  </mergeCells>
  <printOptions horizontalCentered="1"/>
  <pageMargins left="0.38958333333333334" right="0.38958333333333334" top="0.5895833333333333" bottom="0.5895833333333333" header="0.38958333333333334" footer="0.5097222222222222"/>
  <pageSetup horizontalDpi="600" verticalDpi="600" orientation="portrait" paperSize="9"/>
</worksheet>
</file>

<file path=xl/worksheets/sheet26.xml><?xml version="1.0" encoding="utf-8"?>
<worksheet xmlns="http://schemas.openxmlformats.org/spreadsheetml/2006/main" xmlns:r="http://schemas.openxmlformats.org/officeDocument/2006/relationships">
  <sheetPr>
    <tabColor rgb="FFC00000"/>
  </sheetPr>
  <dimension ref="A1:C28"/>
  <sheetViews>
    <sheetView workbookViewId="0" topLeftCell="A1">
      <selection activeCell="G14" sqref="G14"/>
    </sheetView>
  </sheetViews>
  <sheetFormatPr defaultColWidth="9.00390625" defaultRowHeight="14.25"/>
  <cols>
    <col min="1" max="1" width="40.625" style="0" customWidth="1"/>
    <col min="2" max="2" width="18.625" style="0" customWidth="1"/>
    <col min="3" max="3" width="9.00390625" style="81" customWidth="1"/>
  </cols>
  <sheetData>
    <row r="1" ht="14.25">
      <c r="A1" s="80" t="s">
        <v>1501</v>
      </c>
    </row>
    <row r="2" spans="1:2" ht="33" customHeight="1">
      <c r="A2" s="82" t="s">
        <v>1502</v>
      </c>
      <c r="B2" s="82"/>
    </row>
    <row r="3" spans="1:2" ht="27" customHeight="1">
      <c r="A3" s="83"/>
      <c r="B3" s="84" t="s">
        <v>33</v>
      </c>
    </row>
    <row r="4" spans="1:3" s="80" customFormat="1" ht="24.75" customHeight="1">
      <c r="A4" s="85" t="s">
        <v>1467</v>
      </c>
      <c r="B4" s="86" t="s">
        <v>35</v>
      </c>
      <c r="C4" s="87"/>
    </row>
    <row r="5" spans="1:3" s="80" customFormat="1" ht="24.75" customHeight="1">
      <c r="A5" s="88" t="s">
        <v>1488</v>
      </c>
      <c r="B5" s="89">
        <f>B6+B10+B14+B18+B22</f>
        <v>168935</v>
      </c>
      <c r="C5" s="87"/>
    </row>
    <row r="6" spans="1:3" s="80" customFormat="1" ht="19.5" customHeight="1">
      <c r="A6" s="90" t="s">
        <v>1489</v>
      </c>
      <c r="B6" s="91">
        <v>67381</v>
      </c>
      <c r="C6" s="87"/>
    </row>
    <row r="7" spans="1:3" s="80" customFormat="1" ht="19.5" customHeight="1">
      <c r="A7" s="90" t="s">
        <v>1490</v>
      </c>
      <c r="B7" s="91">
        <v>62016</v>
      </c>
      <c r="C7" s="87"/>
    </row>
    <row r="8" spans="1:3" s="80" customFormat="1" ht="19.5" customHeight="1">
      <c r="A8" s="90" t="s">
        <v>1491</v>
      </c>
      <c r="B8" s="91">
        <v>5257</v>
      </c>
      <c r="C8" s="87"/>
    </row>
    <row r="9" spans="1:3" s="80" customFormat="1" ht="19.5" customHeight="1">
      <c r="A9" s="90" t="s">
        <v>1492</v>
      </c>
      <c r="B9" s="91">
        <v>108</v>
      </c>
      <c r="C9" s="87"/>
    </row>
    <row r="10" spans="1:3" s="80" customFormat="1" ht="19.5" customHeight="1">
      <c r="A10" s="90" t="s">
        <v>1493</v>
      </c>
      <c r="B10" s="91">
        <v>7007</v>
      </c>
      <c r="C10" s="87"/>
    </row>
    <row r="11" spans="1:3" s="80" customFormat="1" ht="19.5" customHeight="1">
      <c r="A11" s="90" t="s">
        <v>1490</v>
      </c>
      <c r="B11" s="91">
        <v>3620</v>
      </c>
      <c r="C11" s="87"/>
    </row>
    <row r="12" spans="1:3" s="80" customFormat="1" ht="19.5" customHeight="1">
      <c r="A12" s="90" t="s">
        <v>1491</v>
      </c>
      <c r="B12" s="91">
        <v>1367</v>
      </c>
      <c r="C12" s="87"/>
    </row>
    <row r="13" spans="1:3" s="80" customFormat="1" ht="19.5" customHeight="1">
      <c r="A13" s="90" t="s">
        <v>1492</v>
      </c>
      <c r="B13" s="91">
        <v>9</v>
      </c>
      <c r="C13" s="87"/>
    </row>
    <row r="14" spans="1:3" s="80" customFormat="1" ht="19.5" customHeight="1">
      <c r="A14" s="90" t="s">
        <v>1494</v>
      </c>
      <c r="B14" s="91">
        <v>59995</v>
      </c>
      <c r="C14" s="87"/>
    </row>
    <row r="15" spans="1:3" s="80" customFormat="1" ht="19.5" customHeight="1">
      <c r="A15" s="90" t="s">
        <v>1490</v>
      </c>
      <c r="B15" s="91">
        <v>59884</v>
      </c>
      <c r="C15" s="87"/>
    </row>
    <row r="16" spans="1:3" s="80" customFormat="1" ht="19.5" customHeight="1">
      <c r="A16" s="90" t="s">
        <v>1491</v>
      </c>
      <c r="B16" s="91">
        <v>0</v>
      </c>
      <c r="C16" s="87"/>
    </row>
    <row r="17" spans="1:3" s="80" customFormat="1" ht="19.5" customHeight="1">
      <c r="A17" s="90" t="s">
        <v>1492</v>
      </c>
      <c r="B17" s="91">
        <v>111</v>
      </c>
      <c r="C17" s="87"/>
    </row>
    <row r="18" spans="1:3" s="80" customFormat="1" ht="19.5" customHeight="1">
      <c r="A18" s="90" t="s">
        <v>1495</v>
      </c>
      <c r="B18" s="91">
        <v>34552</v>
      </c>
      <c r="C18" s="87"/>
    </row>
    <row r="19" spans="1:3" s="80" customFormat="1" ht="19.5" customHeight="1">
      <c r="A19" s="90" t="s">
        <v>1490</v>
      </c>
      <c r="B19" s="91">
        <v>15300</v>
      </c>
      <c r="C19" s="87"/>
    </row>
    <row r="20" spans="1:3" s="80" customFormat="1" ht="19.5" customHeight="1">
      <c r="A20" s="90" t="s">
        <v>1491</v>
      </c>
      <c r="B20" s="91">
        <v>175</v>
      </c>
      <c r="C20" s="87"/>
    </row>
    <row r="21" spans="1:3" s="80" customFormat="1" ht="19.5" customHeight="1">
      <c r="A21" s="90" t="s">
        <v>1492</v>
      </c>
      <c r="B21" s="91">
        <v>0</v>
      </c>
      <c r="C21" s="87"/>
    </row>
    <row r="22" spans="1:3" s="80" customFormat="1" ht="19.5" customHeight="1">
      <c r="A22" s="90" t="s">
        <v>1496</v>
      </c>
      <c r="B22" s="91">
        <v>0</v>
      </c>
      <c r="C22" s="87"/>
    </row>
    <row r="23" spans="1:3" s="80" customFormat="1" ht="19.5" customHeight="1">
      <c r="A23" s="90" t="s">
        <v>1490</v>
      </c>
      <c r="B23" s="91">
        <v>0</v>
      </c>
      <c r="C23" s="87"/>
    </row>
    <row r="24" spans="1:3" s="80" customFormat="1" ht="19.5" customHeight="1">
      <c r="A24" s="90" t="s">
        <v>1491</v>
      </c>
      <c r="B24" s="91">
        <v>0</v>
      </c>
      <c r="C24" s="87"/>
    </row>
    <row r="25" spans="1:3" s="80" customFormat="1" ht="19.5" customHeight="1">
      <c r="A25" s="90" t="s">
        <v>1492</v>
      </c>
      <c r="B25" s="91">
        <v>0</v>
      </c>
      <c r="C25" s="87"/>
    </row>
    <row r="26" spans="1:3" s="80" customFormat="1" ht="19.5" customHeight="1">
      <c r="A26" s="88" t="s">
        <v>1497</v>
      </c>
      <c r="B26" s="92">
        <v>206291</v>
      </c>
      <c r="C26" s="87"/>
    </row>
    <row r="27" spans="1:3" s="80" customFormat="1" ht="19.5" customHeight="1">
      <c r="A27" s="93" t="s">
        <v>1498</v>
      </c>
      <c r="B27" s="94">
        <f>B5+B26</f>
        <v>375226</v>
      </c>
      <c r="C27" s="87"/>
    </row>
    <row r="28" spans="1:2" ht="30" customHeight="1">
      <c r="A28" s="70"/>
      <c r="B28" s="70"/>
    </row>
    <row r="29" ht="30" customHeight="1"/>
    <row r="30" ht="30" customHeight="1"/>
    <row r="31" ht="30" customHeight="1"/>
    <row r="32" ht="30" customHeight="1"/>
    <row r="33" ht="30" customHeight="1"/>
  </sheetData>
  <sheetProtection/>
  <mergeCells count="1">
    <mergeCell ref="A2:B2"/>
  </mergeCells>
  <printOptions horizontalCentered="1"/>
  <pageMargins left="0.38958333333333334" right="0.38958333333333334" top="0.5895833333333333" bottom="0.5895833333333333" header="0.38958333333333334" footer="0.5097222222222222"/>
  <pageSetup horizontalDpi="600" verticalDpi="600" orientation="portrait" paperSize="9"/>
</worksheet>
</file>

<file path=xl/worksheets/sheet27.xml><?xml version="1.0" encoding="utf-8"?>
<worksheet xmlns="http://schemas.openxmlformats.org/spreadsheetml/2006/main" xmlns:r="http://schemas.openxmlformats.org/officeDocument/2006/relationships">
  <sheetPr>
    <tabColor rgb="FFC00000"/>
  </sheetPr>
  <dimension ref="A1:G22"/>
  <sheetViews>
    <sheetView workbookViewId="0" topLeftCell="A1">
      <selection activeCell="F8" sqref="F8"/>
    </sheetView>
  </sheetViews>
  <sheetFormatPr defaultColWidth="9.00390625" defaultRowHeight="14.25"/>
  <cols>
    <col min="1" max="3" width="27.875" style="66" customWidth="1"/>
    <col min="4" max="16384" width="9.00390625" style="66" customWidth="1"/>
  </cols>
  <sheetData>
    <row r="1" spans="1:4" s="65" customFormat="1" ht="15.75">
      <c r="A1" s="67" t="s">
        <v>1503</v>
      </c>
      <c r="B1" s="67"/>
      <c r="D1" s="68"/>
    </row>
    <row r="2" spans="1:7" ht="41.25" customHeight="1">
      <c r="A2" s="69" t="s">
        <v>1504</v>
      </c>
      <c r="B2" s="69"/>
      <c r="C2" s="69"/>
      <c r="D2" s="69"/>
      <c r="E2" s="69"/>
      <c r="F2" s="69"/>
      <c r="G2" s="69"/>
    </row>
    <row r="3" spans="1:7" ht="24" customHeight="1">
      <c r="A3" s="70"/>
      <c r="B3" s="70"/>
      <c r="C3" s="70"/>
      <c r="D3" s="70"/>
      <c r="E3" s="70"/>
      <c r="F3" s="70"/>
      <c r="G3" s="70" t="s">
        <v>1505</v>
      </c>
    </row>
    <row r="4" spans="1:7" ht="30" customHeight="1">
      <c r="A4" s="71" t="s">
        <v>1506</v>
      </c>
      <c r="B4" s="71" t="s">
        <v>1507</v>
      </c>
      <c r="C4" s="71"/>
      <c r="D4" s="71"/>
      <c r="E4" s="71" t="s">
        <v>1508</v>
      </c>
      <c r="F4" s="71"/>
      <c r="G4" s="71"/>
    </row>
    <row r="5" spans="1:7" ht="44.25" customHeight="1">
      <c r="A5" s="71"/>
      <c r="B5" s="71" t="s">
        <v>1287</v>
      </c>
      <c r="C5" s="71" t="s">
        <v>1509</v>
      </c>
      <c r="D5" s="71" t="s">
        <v>1510</v>
      </c>
      <c r="E5" s="71" t="s">
        <v>1287</v>
      </c>
      <c r="F5" s="71" t="s">
        <v>1509</v>
      </c>
      <c r="G5" s="71" t="s">
        <v>1510</v>
      </c>
    </row>
    <row r="6" spans="1:7" ht="14.25">
      <c r="A6" s="71" t="s">
        <v>1511</v>
      </c>
      <c r="B6" s="71">
        <v>562.27</v>
      </c>
      <c r="C6" s="71">
        <v>313.83</v>
      </c>
      <c r="D6" s="72">
        <v>248.44</v>
      </c>
      <c r="E6" s="72">
        <v>561.16</v>
      </c>
      <c r="F6" s="72">
        <v>313.46</v>
      </c>
      <c r="G6" s="72">
        <v>247.7</v>
      </c>
    </row>
    <row r="7" spans="1:7" ht="14.25">
      <c r="A7" s="71" t="s">
        <v>1512</v>
      </c>
      <c r="B7" s="72">
        <v>223.89</v>
      </c>
      <c r="C7" s="72">
        <v>67.89</v>
      </c>
      <c r="D7" s="72">
        <v>156</v>
      </c>
      <c r="E7" s="72">
        <v>223.89</v>
      </c>
      <c r="F7" s="72">
        <v>67.89</v>
      </c>
      <c r="G7" s="72">
        <v>156</v>
      </c>
    </row>
    <row r="8" spans="1:7" ht="14.25">
      <c r="A8" s="73" t="s">
        <v>1288</v>
      </c>
      <c r="B8" s="72">
        <v>5.53</v>
      </c>
      <c r="C8" s="72">
        <v>4.21</v>
      </c>
      <c r="D8" s="72">
        <v>1.32</v>
      </c>
      <c r="E8" s="72">
        <v>5.53</v>
      </c>
      <c r="F8" s="72">
        <v>4.21</v>
      </c>
      <c r="G8" s="72">
        <v>1.32</v>
      </c>
    </row>
    <row r="9" spans="1:7" ht="14.25">
      <c r="A9" s="73" t="s">
        <v>1289</v>
      </c>
      <c r="B9" s="72">
        <v>9.77</v>
      </c>
      <c r="C9" s="72">
        <v>8.36</v>
      </c>
      <c r="D9" s="72">
        <v>1.41</v>
      </c>
      <c r="E9" s="72">
        <v>9.76</v>
      </c>
      <c r="F9" s="72">
        <v>8.35</v>
      </c>
      <c r="G9" s="72">
        <v>1.41</v>
      </c>
    </row>
    <row r="10" spans="1:7" ht="14.25">
      <c r="A10" s="73" t="s">
        <v>1290</v>
      </c>
      <c r="B10" s="72">
        <v>2.54</v>
      </c>
      <c r="C10" s="72">
        <v>1.66</v>
      </c>
      <c r="D10" s="72">
        <v>0.88</v>
      </c>
      <c r="E10" s="72">
        <v>2.54</v>
      </c>
      <c r="F10" s="72">
        <v>1.66</v>
      </c>
      <c r="G10" s="72">
        <v>0.88</v>
      </c>
    </row>
    <row r="11" spans="1:7" ht="14.25">
      <c r="A11" s="74" t="s">
        <v>1513</v>
      </c>
      <c r="B11" s="72">
        <v>39.91</v>
      </c>
      <c r="C11" s="72">
        <v>28.28</v>
      </c>
      <c r="D11" s="72">
        <v>11.63</v>
      </c>
      <c r="E11" s="78">
        <v>39.9</v>
      </c>
      <c r="F11" s="72">
        <v>28.27</v>
      </c>
      <c r="G11" s="72">
        <v>11.63</v>
      </c>
    </row>
    <row r="12" spans="1:7" ht="14.25">
      <c r="A12" s="73" t="s">
        <v>1514</v>
      </c>
      <c r="B12" s="72">
        <v>39.96</v>
      </c>
      <c r="C12" s="72">
        <v>28.43</v>
      </c>
      <c r="D12" s="72">
        <v>11.53</v>
      </c>
      <c r="E12" s="72">
        <v>39.96</v>
      </c>
      <c r="F12" s="72">
        <v>28.43</v>
      </c>
      <c r="G12" s="72">
        <v>11.53</v>
      </c>
    </row>
    <row r="13" spans="1:7" ht="14.25">
      <c r="A13" s="73" t="s">
        <v>1515</v>
      </c>
      <c r="B13" s="72">
        <v>45.97</v>
      </c>
      <c r="C13" s="72">
        <v>34.28</v>
      </c>
      <c r="D13" s="72">
        <v>11.7</v>
      </c>
      <c r="E13" s="72">
        <v>45.92</v>
      </c>
      <c r="F13" s="72">
        <v>34.22</v>
      </c>
      <c r="G13" s="72">
        <v>11.7</v>
      </c>
    </row>
    <row r="14" spans="1:7" ht="14.25">
      <c r="A14" s="73" t="s">
        <v>1516</v>
      </c>
      <c r="B14" s="72">
        <v>40.74</v>
      </c>
      <c r="C14" s="72">
        <v>29.03</v>
      </c>
      <c r="D14" s="72">
        <v>11.71</v>
      </c>
      <c r="E14" s="72">
        <v>40.74</v>
      </c>
      <c r="F14" s="72">
        <v>29.03</v>
      </c>
      <c r="G14" s="72">
        <v>11.71</v>
      </c>
    </row>
    <row r="15" spans="1:7" ht="14.25">
      <c r="A15" s="73" t="s">
        <v>1517</v>
      </c>
      <c r="B15" s="72">
        <v>37.41</v>
      </c>
      <c r="C15" s="72">
        <v>28.79</v>
      </c>
      <c r="D15" s="72">
        <v>8.62</v>
      </c>
      <c r="E15" s="72">
        <v>37.41</v>
      </c>
      <c r="F15" s="72">
        <v>28.79</v>
      </c>
      <c r="G15" s="72">
        <v>8.62</v>
      </c>
    </row>
    <row r="16" spans="1:7" ht="14.25">
      <c r="A16" s="73" t="s">
        <v>1518</v>
      </c>
      <c r="B16" s="72">
        <v>30.31</v>
      </c>
      <c r="C16" s="72">
        <v>23.83</v>
      </c>
      <c r="D16" s="72">
        <v>6.47</v>
      </c>
      <c r="E16" s="72">
        <v>29.53</v>
      </c>
      <c r="F16" s="72">
        <v>23.8</v>
      </c>
      <c r="G16" s="72">
        <v>5.73</v>
      </c>
    </row>
    <row r="17" spans="1:7" ht="14.25">
      <c r="A17" s="73" t="s">
        <v>1519</v>
      </c>
      <c r="B17" s="72">
        <v>27.24</v>
      </c>
      <c r="C17" s="72">
        <v>18.8</v>
      </c>
      <c r="D17" s="72">
        <v>8.44</v>
      </c>
      <c r="E17" s="72">
        <v>27.07</v>
      </c>
      <c r="F17" s="72">
        <v>18.63</v>
      </c>
      <c r="G17" s="72">
        <v>8.44</v>
      </c>
    </row>
    <row r="18" spans="1:7" ht="14.25">
      <c r="A18" s="73" t="s">
        <v>1520</v>
      </c>
      <c r="B18" s="72">
        <v>24.02</v>
      </c>
      <c r="C18" s="72">
        <v>17.9</v>
      </c>
      <c r="D18" s="72">
        <v>6.12</v>
      </c>
      <c r="E18" s="72">
        <v>23.95</v>
      </c>
      <c r="F18" s="72">
        <v>17.83</v>
      </c>
      <c r="G18" s="72">
        <v>6.12</v>
      </c>
    </row>
    <row r="19" spans="1:7" ht="14.25">
      <c r="A19" s="73" t="s">
        <v>1521</v>
      </c>
      <c r="B19" s="72">
        <v>34.98</v>
      </c>
      <c r="C19" s="72">
        <v>22.37</v>
      </c>
      <c r="D19" s="72">
        <v>12.61</v>
      </c>
      <c r="E19" s="72">
        <v>34.96</v>
      </c>
      <c r="F19" s="72">
        <v>22.35</v>
      </c>
      <c r="G19" s="72">
        <v>12.61</v>
      </c>
    </row>
    <row r="22" ht="15">
      <c r="B22" s="66" t="s">
        <v>1522</v>
      </c>
    </row>
  </sheetData>
  <sheetProtection/>
  <mergeCells count="4">
    <mergeCell ref="A2:G2"/>
    <mergeCell ref="B4:D4"/>
    <mergeCell ref="E4:G4"/>
    <mergeCell ref="A4:A5"/>
  </mergeCells>
  <printOptions horizontalCentered="1"/>
  <pageMargins left="0.38958333333333334" right="0.38958333333333334" top="0.9798611111111111" bottom="0.9798611111111111" header="0.5097222222222222" footer="0.5097222222222222"/>
  <pageSetup horizontalDpi="600" verticalDpi="600" orientation="portrait" paperSize="9"/>
</worksheet>
</file>

<file path=xl/worksheets/sheet28.xml><?xml version="1.0" encoding="utf-8"?>
<worksheet xmlns="http://schemas.openxmlformats.org/spreadsheetml/2006/main" xmlns:r="http://schemas.openxmlformats.org/officeDocument/2006/relationships">
  <sheetPr>
    <tabColor rgb="FFC00000"/>
  </sheetPr>
  <dimension ref="A1:L20"/>
  <sheetViews>
    <sheetView workbookViewId="0" topLeftCell="A1">
      <selection activeCell="I24" sqref="I24"/>
    </sheetView>
  </sheetViews>
  <sheetFormatPr defaultColWidth="9.00390625" defaultRowHeight="14.25"/>
  <cols>
    <col min="1" max="1" width="27.875" style="25" customWidth="1"/>
    <col min="2" max="3" width="16.625" style="25" customWidth="1"/>
    <col min="4" max="4" width="13.875" style="25" bestFit="1" customWidth="1"/>
    <col min="5" max="5" width="16.125" style="25" customWidth="1"/>
    <col min="6" max="6" width="9.00390625" style="25" customWidth="1"/>
    <col min="7" max="12" width="18.125" style="25" customWidth="1"/>
    <col min="13" max="16384" width="9.00390625" style="25" customWidth="1"/>
  </cols>
  <sheetData>
    <row r="1" spans="1:4" s="23" customFormat="1" ht="15.75">
      <c r="A1" s="26" t="s">
        <v>1523</v>
      </c>
      <c r="B1" s="26"/>
      <c r="D1" s="27"/>
    </row>
    <row r="2" spans="1:12" ht="41.25" customHeight="1">
      <c r="A2" s="69" t="s">
        <v>1524</v>
      </c>
      <c r="B2" s="69"/>
      <c r="C2" s="69"/>
      <c r="D2" s="69"/>
      <c r="E2" s="69"/>
      <c r="F2" s="69"/>
      <c r="G2" s="69"/>
      <c r="H2" s="69"/>
      <c r="I2" s="69"/>
      <c r="J2" s="69"/>
      <c r="K2" s="69"/>
      <c r="L2" s="69"/>
    </row>
    <row r="3" spans="1:12" ht="24" customHeight="1">
      <c r="A3" s="70"/>
      <c r="B3" s="70"/>
      <c r="C3" s="70"/>
      <c r="D3" s="70"/>
      <c r="E3" s="70"/>
      <c r="F3" s="70"/>
      <c r="G3" s="70"/>
      <c r="H3" s="70"/>
      <c r="I3" s="70"/>
      <c r="J3" s="70"/>
      <c r="K3" s="70"/>
      <c r="L3" s="70" t="s">
        <v>1505</v>
      </c>
    </row>
    <row r="4" spans="1:12" ht="30" customHeight="1">
      <c r="A4" s="71" t="s">
        <v>1506</v>
      </c>
      <c r="B4" s="71" t="s">
        <v>1525</v>
      </c>
      <c r="C4" s="71"/>
      <c r="D4" s="71"/>
      <c r="E4" s="71"/>
      <c r="F4" s="71"/>
      <c r="G4" s="71"/>
      <c r="H4" s="71"/>
      <c r="I4" s="71"/>
      <c r="J4" s="71"/>
      <c r="K4" s="71"/>
      <c r="L4" s="71"/>
    </row>
    <row r="5" spans="1:12" ht="44.25" customHeight="1">
      <c r="A5" s="71"/>
      <c r="B5" s="71" t="s">
        <v>1287</v>
      </c>
      <c r="C5" s="71" t="s">
        <v>1526</v>
      </c>
      <c r="D5" s="71"/>
      <c r="E5" s="71"/>
      <c r="F5" s="75" t="s">
        <v>1527</v>
      </c>
      <c r="G5" s="75"/>
      <c r="H5" s="75"/>
      <c r="I5" s="75"/>
      <c r="J5" s="75"/>
      <c r="K5" s="75"/>
      <c r="L5" s="77"/>
    </row>
    <row r="6" spans="1:12" s="24" customFormat="1" ht="36" customHeight="1">
      <c r="A6" s="71"/>
      <c r="B6" s="71"/>
      <c r="C6" s="76" t="s">
        <v>1528</v>
      </c>
      <c r="D6" s="76" t="s">
        <v>1529</v>
      </c>
      <c r="E6" s="76" t="s">
        <v>1530</v>
      </c>
      <c r="F6" s="77" t="s">
        <v>1528</v>
      </c>
      <c r="G6" s="76" t="s">
        <v>1531</v>
      </c>
      <c r="H6" s="76" t="s">
        <v>1532</v>
      </c>
      <c r="I6" s="76" t="s">
        <v>1533</v>
      </c>
      <c r="J6" s="76" t="s">
        <v>1534</v>
      </c>
      <c r="K6" s="76" t="s">
        <v>1535</v>
      </c>
      <c r="L6" s="76" t="s">
        <v>1536</v>
      </c>
    </row>
    <row r="7" spans="1:12" ht="14.25">
      <c r="A7" s="71" t="s">
        <v>1511</v>
      </c>
      <c r="B7" s="72">
        <f>C7+F7</f>
        <v>139.12</v>
      </c>
      <c r="C7" s="72">
        <f>SUM(D7:E7)</f>
        <v>50.81</v>
      </c>
      <c r="D7" s="78">
        <v>20.1</v>
      </c>
      <c r="E7" s="72">
        <v>30.71</v>
      </c>
      <c r="F7" s="78">
        <f>SUM(G7:L7)</f>
        <v>88.31</v>
      </c>
      <c r="G7" s="78">
        <v>39.99</v>
      </c>
      <c r="H7" s="78">
        <f>SUM(H8:H20)</f>
        <v>14.159999999999998</v>
      </c>
      <c r="I7" s="78">
        <f>SUM(I8:I20)</f>
        <v>14.989999999999998</v>
      </c>
      <c r="J7" s="78">
        <v>14.27</v>
      </c>
      <c r="K7" s="78">
        <v>3.64</v>
      </c>
      <c r="L7" s="78">
        <v>1.26</v>
      </c>
    </row>
    <row r="8" spans="1:12" ht="14.25">
      <c r="A8" s="71" t="s">
        <v>1512</v>
      </c>
      <c r="B8" s="72">
        <f>C8+F8</f>
        <v>53.64</v>
      </c>
      <c r="C8" s="72">
        <f>SUM(D8:E8)</f>
        <v>17.45</v>
      </c>
      <c r="D8" s="78">
        <v>2.35</v>
      </c>
      <c r="E8" s="78">
        <v>15.1</v>
      </c>
      <c r="F8" s="78">
        <f aca="true" t="shared" si="0" ref="F8:F20">SUM(G8:L8)</f>
        <v>36.190000000000005</v>
      </c>
      <c r="G8" s="78">
        <v>25.76</v>
      </c>
      <c r="H8" s="78">
        <v>7</v>
      </c>
      <c r="I8" s="78">
        <v>1.6</v>
      </c>
      <c r="J8" s="78">
        <v>1.83</v>
      </c>
      <c r="K8" s="78">
        <v>0</v>
      </c>
      <c r="L8" s="78">
        <v>0</v>
      </c>
    </row>
    <row r="9" spans="1:12" ht="14.25">
      <c r="A9" s="74" t="s">
        <v>1288</v>
      </c>
      <c r="B9" s="72">
        <f aca="true" t="shared" si="1" ref="B9:B20">C9+F9</f>
        <v>1.6199999999999999</v>
      </c>
      <c r="C9" s="72">
        <f aca="true" t="shared" si="2" ref="C9:C20">SUM(D9:E9)</f>
        <v>0.48000000000000004</v>
      </c>
      <c r="D9" s="78">
        <v>0.28</v>
      </c>
      <c r="E9" s="78">
        <v>0.2</v>
      </c>
      <c r="F9" s="78">
        <f t="shared" si="0"/>
        <v>1.14</v>
      </c>
      <c r="G9" s="78">
        <v>0</v>
      </c>
      <c r="H9" s="78">
        <v>0</v>
      </c>
      <c r="I9" s="78">
        <v>1.14</v>
      </c>
      <c r="J9" s="78">
        <v>0</v>
      </c>
      <c r="K9" s="78">
        <v>0</v>
      </c>
      <c r="L9" s="78">
        <v>0</v>
      </c>
    </row>
    <row r="10" spans="1:12" ht="14.25">
      <c r="A10" s="74" t="s">
        <v>1289</v>
      </c>
      <c r="B10" s="72">
        <f t="shared" si="1"/>
        <v>2.48</v>
      </c>
      <c r="C10" s="72">
        <f t="shared" si="2"/>
        <v>1.17</v>
      </c>
      <c r="D10" s="78">
        <v>0.66</v>
      </c>
      <c r="E10" s="78">
        <v>0.51</v>
      </c>
      <c r="F10" s="78">
        <f t="shared" si="0"/>
        <v>1.31</v>
      </c>
      <c r="G10" s="78">
        <v>0.7</v>
      </c>
      <c r="H10" s="78">
        <v>0</v>
      </c>
      <c r="I10" s="78">
        <v>0</v>
      </c>
      <c r="J10" s="78">
        <v>0.61</v>
      </c>
      <c r="K10" s="78">
        <v>0</v>
      </c>
      <c r="L10" s="78">
        <v>0</v>
      </c>
    </row>
    <row r="11" spans="1:12" ht="14.25">
      <c r="A11" s="74" t="s">
        <v>1290</v>
      </c>
      <c r="B11" s="72">
        <f t="shared" si="1"/>
        <v>0.8</v>
      </c>
      <c r="C11" s="72">
        <f t="shared" si="2"/>
        <v>0.19</v>
      </c>
      <c r="D11" s="78">
        <v>0.17</v>
      </c>
      <c r="E11" s="78">
        <v>0.02</v>
      </c>
      <c r="F11" s="78">
        <f t="shared" si="0"/>
        <v>0.61</v>
      </c>
      <c r="G11" s="78">
        <v>0</v>
      </c>
      <c r="H11" s="78">
        <v>0</v>
      </c>
      <c r="I11" s="78">
        <v>0.61</v>
      </c>
      <c r="J11" s="78">
        <v>0</v>
      </c>
      <c r="K11" s="78">
        <v>0</v>
      </c>
      <c r="L11" s="78">
        <v>0</v>
      </c>
    </row>
    <row r="12" spans="1:12" ht="14.25">
      <c r="A12" s="74" t="s">
        <v>1513</v>
      </c>
      <c r="B12" s="72">
        <f t="shared" si="1"/>
        <v>9.77</v>
      </c>
      <c r="C12" s="72">
        <f t="shared" si="2"/>
        <v>2.84</v>
      </c>
      <c r="D12" s="78">
        <v>1.38</v>
      </c>
      <c r="E12" s="78">
        <v>1.46</v>
      </c>
      <c r="F12" s="78">
        <f t="shared" si="0"/>
        <v>6.93</v>
      </c>
      <c r="G12" s="78">
        <v>1.83</v>
      </c>
      <c r="H12" s="78">
        <v>0.6</v>
      </c>
      <c r="I12" s="78">
        <v>2.4</v>
      </c>
      <c r="J12" s="78">
        <v>1.6</v>
      </c>
      <c r="K12" s="78">
        <v>0.5</v>
      </c>
      <c r="L12" s="78">
        <v>0</v>
      </c>
    </row>
    <row r="13" spans="1:12" ht="14.25">
      <c r="A13" s="74" t="s">
        <v>1514</v>
      </c>
      <c r="B13" s="72">
        <f t="shared" si="1"/>
        <v>8.08</v>
      </c>
      <c r="C13" s="72">
        <f t="shared" si="2"/>
        <v>3.6500000000000004</v>
      </c>
      <c r="D13" s="78">
        <v>1.5500000000000005</v>
      </c>
      <c r="E13" s="78">
        <v>2.1</v>
      </c>
      <c r="F13" s="78">
        <f t="shared" si="0"/>
        <v>4.43</v>
      </c>
      <c r="G13" s="78">
        <v>2.05</v>
      </c>
      <c r="H13" s="78">
        <v>1.08</v>
      </c>
      <c r="I13" s="78">
        <v>0</v>
      </c>
      <c r="J13" s="78">
        <v>1.3</v>
      </c>
      <c r="K13" s="78">
        <v>0</v>
      </c>
      <c r="L13" s="78">
        <v>0</v>
      </c>
    </row>
    <row r="14" spans="1:12" ht="14.25">
      <c r="A14" s="74" t="s">
        <v>1515</v>
      </c>
      <c r="B14" s="72">
        <f t="shared" si="1"/>
        <v>10.44</v>
      </c>
      <c r="C14" s="72">
        <f t="shared" si="2"/>
        <v>4.6</v>
      </c>
      <c r="D14" s="78">
        <v>2.04</v>
      </c>
      <c r="E14" s="78">
        <v>2.56</v>
      </c>
      <c r="F14" s="78">
        <f t="shared" si="0"/>
        <v>5.84</v>
      </c>
      <c r="G14" s="78">
        <v>2.5</v>
      </c>
      <c r="H14" s="78">
        <v>0.6</v>
      </c>
      <c r="I14" s="78">
        <v>0.69</v>
      </c>
      <c r="J14" s="78">
        <v>1</v>
      </c>
      <c r="K14" s="78">
        <v>1.05</v>
      </c>
      <c r="L14" s="78">
        <v>0</v>
      </c>
    </row>
    <row r="15" spans="1:12" ht="14.25">
      <c r="A15" s="74" t="s">
        <v>1516</v>
      </c>
      <c r="B15" s="72">
        <f t="shared" si="1"/>
        <v>11.1</v>
      </c>
      <c r="C15" s="72">
        <f t="shared" si="2"/>
        <v>3.7</v>
      </c>
      <c r="D15" s="78">
        <v>2.1900000000000004</v>
      </c>
      <c r="E15" s="79">
        <v>1.51</v>
      </c>
      <c r="F15" s="78">
        <f t="shared" si="0"/>
        <v>7.3999999999999995</v>
      </c>
      <c r="G15" s="78">
        <v>1</v>
      </c>
      <c r="H15" s="78">
        <v>3</v>
      </c>
      <c r="I15" s="78">
        <v>1.5</v>
      </c>
      <c r="J15" s="78">
        <v>1.1</v>
      </c>
      <c r="K15" s="78">
        <v>0.8</v>
      </c>
      <c r="L15" s="78">
        <v>0</v>
      </c>
    </row>
    <row r="16" spans="1:12" ht="14.25">
      <c r="A16" s="74" t="s">
        <v>1517</v>
      </c>
      <c r="B16" s="72">
        <f t="shared" si="1"/>
        <v>9.84</v>
      </c>
      <c r="C16" s="72">
        <f t="shared" si="2"/>
        <v>3.750000000000001</v>
      </c>
      <c r="D16" s="78">
        <v>2.500000000000001</v>
      </c>
      <c r="E16" s="78">
        <v>1.25</v>
      </c>
      <c r="F16" s="78">
        <f t="shared" si="0"/>
        <v>6.089999999999999</v>
      </c>
      <c r="G16" s="78">
        <v>2.25</v>
      </c>
      <c r="H16" s="78">
        <v>0</v>
      </c>
      <c r="I16" s="78">
        <v>3.11</v>
      </c>
      <c r="J16" s="78">
        <v>0.72</v>
      </c>
      <c r="K16" s="78">
        <v>0</v>
      </c>
      <c r="L16" s="78">
        <v>0.01</v>
      </c>
    </row>
    <row r="17" spans="1:12" ht="14.25">
      <c r="A17" s="74" t="s">
        <v>1518</v>
      </c>
      <c r="B17" s="72">
        <f t="shared" si="1"/>
        <v>9.04</v>
      </c>
      <c r="C17" s="72">
        <f t="shared" si="2"/>
        <v>4.18</v>
      </c>
      <c r="D17" s="78">
        <v>2.2299999999999995</v>
      </c>
      <c r="E17" s="78">
        <v>1.95</v>
      </c>
      <c r="F17" s="78">
        <f t="shared" si="0"/>
        <v>4.86</v>
      </c>
      <c r="G17" s="78">
        <v>0.68</v>
      </c>
      <c r="H17" s="78">
        <v>0.6</v>
      </c>
      <c r="I17" s="78">
        <v>0.6</v>
      </c>
      <c r="J17" s="78">
        <v>0.93</v>
      </c>
      <c r="K17" s="78">
        <v>0.8</v>
      </c>
      <c r="L17" s="78">
        <v>1.25</v>
      </c>
    </row>
    <row r="18" spans="1:12" ht="14.25">
      <c r="A18" s="74" t="s">
        <v>1519</v>
      </c>
      <c r="B18" s="72">
        <f t="shared" si="1"/>
        <v>6.96</v>
      </c>
      <c r="C18" s="72">
        <f t="shared" si="2"/>
        <v>2.2199999999999998</v>
      </c>
      <c r="D18" s="78">
        <v>1.41</v>
      </c>
      <c r="E18" s="78">
        <v>0.81</v>
      </c>
      <c r="F18" s="78">
        <f t="shared" si="0"/>
        <v>4.74</v>
      </c>
      <c r="G18" s="78">
        <v>1.61</v>
      </c>
      <c r="H18" s="78">
        <v>1.28</v>
      </c>
      <c r="I18" s="78">
        <v>0.94</v>
      </c>
      <c r="J18" s="78">
        <v>0.91</v>
      </c>
      <c r="K18" s="78">
        <v>0</v>
      </c>
      <c r="L18" s="78">
        <v>0</v>
      </c>
    </row>
    <row r="19" spans="1:12" ht="14.25">
      <c r="A19" s="74" t="s">
        <v>1520</v>
      </c>
      <c r="B19" s="72">
        <f t="shared" si="1"/>
        <v>6.3999999999999995</v>
      </c>
      <c r="C19" s="72">
        <f t="shared" si="2"/>
        <v>3.01</v>
      </c>
      <c r="D19" s="78">
        <v>1.99</v>
      </c>
      <c r="E19" s="78">
        <v>1.02</v>
      </c>
      <c r="F19" s="78">
        <f t="shared" si="0"/>
        <v>3.3899999999999997</v>
      </c>
      <c r="G19" s="78">
        <v>0</v>
      </c>
      <c r="H19" s="78">
        <v>0</v>
      </c>
      <c r="I19" s="78">
        <v>1.4</v>
      </c>
      <c r="J19" s="78">
        <v>1.5</v>
      </c>
      <c r="K19" s="78">
        <v>0.49</v>
      </c>
      <c r="L19" s="78">
        <v>0</v>
      </c>
    </row>
    <row r="20" spans="1:12" ht="14.25">
      <c r="A20" s="74" t="s">
        <v>1521</v>
      </c>
      <c r="B20" s="72">
        <f t="shared" si="1"/>
        <v>8.950000000000001</v>
      </c>
      <c r="C20" s="72">
        <f t="shared" si="2"/>
        <v>3.5700000000000003</v>
      </c>
      <c r="D20" s="78">
        <v>1.3500000000000003</v>
      </c>
      <c r="E20" s="78">
        <v>2.22</v>
      </c>
      <c r="F20" s="78">
        <f t="shared" si="0"/>
        <v>5.380000000000001</v>
      </c>
      <c r="G20" s="78">
        <v>1.61</v>
      </c>
      <c r="H20" s="78">
        <v>0</v>
      </c>
      <c r="I20" s="78">
        <v>1</v>
      </c>
      <c r="J20" s="78">
        <v>2.77</v>
      </c>
      <c r="K20" s="78">
        <v>0</v>
      </c>
      <c r="L20" s="78">
        <v>0</v>
      </c>
    </row>
  </sheetData>
  <sheetProtection/>
  <mergeCells count="6">
    <mergeCell ref="A2:L2"/>
    <mergeCell ref="B4:L4"/>
    <mergeCell ref="C5:E5"/>
    <mergeCell ref="F5:L5"/>
    <mergeCell ref="A4:A6"/>
    <mergeCell ref="B5:B6"/>
  </mergeCells>
  <printOptions horizontalCentered="1"/>
  <pageMargins left="0.38958333333333334" right="0.38958333333333334" top="0.9798611111111111" bottom="0.9798611111111111" header="0.5097222222222222" footer="0.5097222222222222"/>
  <pageSetup horizontalDpi="600" verticalDpi="600" orientation="portrait" paperSize="9"/>
</worksheet>
</file>

<file path=xl/worksheets/sheet29.xml><?xml version="1.0" encoding="utf-8"?>
<worksheet xmlns="http://schemas.openxmlformats.org/spreadsheetml/2006/main" xmlns:r="http://schemas.openxmlformats.org/officeDocument/2006/relationships">
  <sheetPr>
    <tabColor rgb="FFC00000"/>
  </sheetPr>
  <dimension ref="A1:G19"/>
  <sheetViews>
    <sheetView workbookViewId="0" topLeftCell="A1">
      <selection activeCell="K22" sqref="K22"/>
    </sheetView>
  </sheetViews>
  <sheetFormatPr defaultColWidth="9.00390625" defaultRowHeight="14.25"/>
  <cols>
    <col min="1" max="1" width="27.875" style="66" customWidth="1"/>
    <col min="2" max="2" width="19.125" style="66" customWidth="1"/>
    <col min="3" max="3" width="19.75390625" style="66" customWidth="1"/>
    <col min="4" max="16384" width="9.00390625" style="66" customWidth="1"/>
  </cols>
  <sheetData>
    <row r="1" spans="1:4" s="65" customFormat="1" ht="15.75">
      <c r="A1" s="67" t="s">
        <v>1537</v>
      </c>
      <c r="B1" s="67"/>
      <c r="D1" s="68"/>
    </row>
    <row r="2" spans="1:7" ht="41.25" customHeight="1">
      <c r="A2" s="69" t="s">
        <v>1538</v>
      </c>
      <c r="B2" s="69"/>
      <c r="C2" s="69"/>
      <c r="D2" s="69"/>
      <c r="E2" s="69"/>
      <c r="F2" s="69"/>
      <c r="G2" s="69"/>
    </row>
    <row r="3" spans="1:7" ht="24" customHeight="1">
      <c r="A3" s="70"/>
      <c r="B3" s="70"/>
      <c r="C3" s="70"/>
      <c r="D3" s="70"/>
      <c r="E3" s="70"/>
      <c r="F3" s="70"/>
      <c r="G3" s="70" t="s">
        <v>1505</v>
      </c>
    </row>
    <row r="4" spans="1:7" ht="30" customHeight="1">
      <c r="A4" s="71" t="s">
        <v>1506</v>
      </c>
      <c r="B4" s="71" t="s">
        <v>1539</v>
      </c>
      <c r="C4" s="71"/>
      <c r="D4" s="71"/>
      <c r="E4" s="71" t="s">
        <v>1540</v>
      </c>
      <c r="F4" s="71"/>
      <c r="G4" s="71"/>
    </row>
    <row r="5" spans="1:7" ht="44.25" customHeight="1">
      <c r="A5" s="71"/>
      <c r="B5" s="71" t="s">
        <v>1287</v>
      </c>
      <c r="C5" s="71" t="s">
        <v>1509</v>
      </c>
      <c r="D5" s="71" t="s">
        <v>1510</v>
      </c>
      <c r="E5" s="71" t="s">
        <v>1287</v>
      </c>
      <c r="F5" s="71" t="s">
        <v>1509</v>
      </c>
      <c r="G5" s="71" t="s">
        <v>1510</v>
      </c>
    </row>
    <row r="6" spans="1:7" ht="14.25">
      <c r="A6" s="71" t="s">
        <v>1511</v>
      </c>
      <c r="B6" s="71">
        <v>31.97</v>
      </c>
      <c r="C6" s="72">
        <v>30.72</v>
      </c>
      <c r="D6" s="71">
        <v>1.25</v>
      </c>
      <c r="E6" s="72">
        <v>15.2</v>
      </c>
      <c r="F6" s="72">
        <v>9.3</v>
      </c>
      <c r="G6" s="72">
        <v>5.9</v>
      </c>
    </row>
    <row r="7" spans="1:7" ht="14.25">
      <c r="A7" s="71" t="s">
        <v>1512</v>
      </c>
      <c r="B7" s="72">
        <v>15.1</v>
      </c>
      <c r="C7" s="72">
        <v>15.1</v>
      </c>
      <c r="D7" s="72">
        <v>0</v>
      </c>
      <c r="E7" s="72">
        <v>6.72</v>
      </c>
      <c r="F7" s="72">
        <v>2.32</v>
      </c>
      <c r="G7" s="72">
        <v>4.4</v>
      </c>
    </row>
    <row r="8" spans="1:7" ht="14.25">
      <c r="A8" s="73" t="s">
        <v>1288</v>
      </c>
      <c r="B8" s="72">
        <v>0.2</v>
      </c>
      <c r="C8" s="72">
        <v>0.2</v>
      </c>
      <c r="D8" s="72">
        <v>0</v>
      </c>
      <c r="E8" s="72">
        <v>0.16</v>
      </c>
      <c r="F8" s="72">
        <v>0.15</v>
      </c>
      <c r="G8" s="72">
        <v>0.01</v>
      </c>
    </row>
    <row r="9" spans="1:7" ht="14.25">
      <c r="A9" s="73" t="s">
        <v>1289</v>
      </c>
      <c r="B9" s="72">
        <v>0.51</v>
      </c>
      <c r="C9" s="72">
        <v>0.51</v>
      </c>
      <c r="D9" s="72">
        <v>0</v>
      </c>
      <c r="E9" s="72">
        <v>0.24</v>
      </c>
      <c r="F9" s="72">
        <v>0.24</v>
      </c>
      <c r="G9" s="72">
        <v>0</v>
      </c>
    </row>
    <row r="10" spans="1:7" ht="14.25">
      <c r="A10" s="73" t="s">
        <v>1290</v>
      </c>
      <c r="B10" s="72">
        <v>0.02</v>
      </c>
      <c r="C10" s="72">
        <v>0.02</v>
      </c>
      <c r="D10" s="72">
        <v>0</v>
      </c>
      <c r="E10" s="72">
        <v>0.06999999999999999</v>
      </c>
      <c r="F10" s="72">
        <v>0.06</v>
      </c>
      <c r="G10" s="72">
        <v>0.01</v>
      </c>
    </row>
    <row r="11" spans="1:7" ht="14.25">
      <c r="A11" s="74" t="s">
        <v>1513</v>
      </c>
      <c r="B11" s="72">
        <v>1.46</v>
      </c>
      <c r="C11" s="72">
        <v>1.46</v>
      </c>
      <c r="D11" s="72">
        <v>0</v>
      </c>
      <c r="E11" s="72">
        <v>1.1199999999999999</v>
      </c>
      <c r="F11" s="72">
        <v>0.95</v>
      </c>
      <c r="G11" s="72">
        <v>0.17</v>
      </c>
    </row>
    <row r="12" spans="1:7" ht="14.25">
      <c r="A12" s="73" t="s">
        <v>1514</v>
      </c>
      <c r="B12" s="72">
        <v>2.1</v>
      </c>
      <c r="C12" s="72">
        <v>2.1</v>
      </c>
      <c r="D12" s="72">
        <v>0</v>
      </c>
      <c r="E12" s="72">
        <v>1.19</v>
      </c>
      <c r="F12" s="72">
        <v>0.93</v>
      </c>
      <c r="G12" s="72">
        <v>0.26</v>
      </c>
    </row>
    <row r="13" spans="1:7" ht="14.25">
      <c r="A13" s="73" t="s">
        <v>1515</v>
      </c>
      <c r="B13" s="72">
        <v>2.56</v>
      </c>
      <c r="C13" s="72">
        <v>2.56</v>
      </c>
      <c r="D13" s="72">
        <v>0</v>
      </c>
      <c r="E13" s="72">
        <v>1.1500000000000001</v>
      </c>
      <c r="F13" s="72">
        <v>0.93</v>
      </c>
      <c r="G13" s="72">
        <v>0.22</v>
      </c>
    </row>
    <row r="14" spans="1:7" ht="14.25">
      <c r="A14" s="73" t="s">
        <v>1516</v>
      </c>
      <c r="B14" s="72">
        <v>1.51</v>
      </c>
      <c r="C14" s="72">
        <v>1.51</v>
      </c>
      <c r="D14" s="72">
        <v>0</v>
      </c>
      <c r="E14" s="72">
        <v>1.01</v>
      </c>
      <c r="F14" s="72">
        <v>0.85</v>
      </c>
      <c r="G14" s="72">
        <v>0.16</v>
      </c>
    </row>
    <row r="15" spans="1:7" ht="14.25">
      <c r="A15" s="73" t="s">
        <v>1517</v>
      </c>
      <c r="B15" s="72">
        <v>1.25</v>
      </c>
      <c r="C15" s="72">
        <v>1.24</v>
      </c>
      <c r="D15" s="72">
        <v>0.01</v>
      </c>
      <c r="E15" s="72">
        <v>0.84</v>
      </c>
      <c r="F15" s="72">
        <v>0.75</v>
      </c>
      <c r="G15" s="72">
        <v>0.09</v>
      </c>
    </row>
    <row r="16" spans="1:7" ht="14.25">
      <c r="A16" s="73" t="s">
        <v>1518</v>
      </c>
      <c r="B16" s="72">
        <v>3.2</v>
      </c>
      <c r="C16" s="72">
        <v>1.96</v>
      </c>
      <c r="D16" s="72">
        <v>1.24</v>
      </c>
      <c r="E16" s="72">
        <v>0.63</v>
      </c>
      <c r="F16" s="72">
        <v>0.54</v>
      </c>
      <c r="G16" s="72">
        <v>0.09</v>
      </c>
    </row>
    <row r="17" spans="1:7" ht="14.25">
      <c r="A17" s="73" t="s">
        <v>1519</v>
      </c>
      <c r="B17" s="72">
        <v>0.82</v>
      </c>
      <c r="C17" s="72">
        <v>0.82</v>
      </c>
      <c r="D17" s="72">
        <v>0</v>
      </c>
      <c r="E17" s="72">
        <v>0.64</v>
      </c>
      <c r="F17" s="72">
        <v>0.5</v>
      </c>
      <c r="G17" s="72">
        <v>0.14</v>
      </c>
    </row>
    <row r="18" spans="1:7" ht="14.25">
      <c r="A18" s="73" t="s">
        <v>1520</v>
      </c>
      <c r="B18" s="72">
        <v>1.02</v>
      </c>
      <c r="C18" s="72">
        <v>1.02</v>
      </c>
      <c r="D18" s="72">
        <v>0</v>
      </c>
      <c r="E18" s="72">
        <v>0.55</v>
      </c>
      <c r="F18" s="72">
        <v>0.45</v>
      </c>
      <c r="G18" s="72">
        <v>0.1</v>
      </c>
    </row>
    <row r="19" spans="1:7" ht="14.25">
      <c r="A19" s="73" t="s">
        <v>1521</v>
      </c>
      <c r="B19" s="72">
        <v>2.22</v>
      </c>
      <c r="C19" s="72">
        <v>2.22</v>
      </c>
      <c r="D19" s="72">
        <v>0</v>
      </c>
      <c r="E19" s="72">
        <v>0.88</v>
      </c>
      <c r="F19" s="72">
        <v>0.63</v>
      </c>
      <c r="G19" s="72">
        <v>0.25</v>
      </c>
    </row>
  </sheetData>
  <sheetProtection/>
  <mergeCells count="4">
    <mergeCell ref="A2:G2"/>
    <mergeCell ref="B4:D4"/>
    <mergeCell ref="E4:G4"/>
    <mergeCell ref="A4:A5"/>
  </mergeCells>
  <printOptions horizontalCentered="1"/>
  <pageMargins left="0.38958333333333334" right="0.38958333333333334" top="0.9798611111111111" bottom="0.9798611111111111" header="0.5097222222222222" footer="0.5097222222222222"/>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C00000"/>
  </sheetPr>
  <dimension ref="A1:G29"/>
  <sheetViews>
    <sheetView showGridLines="0" showZeros="0" workbookViewId="0" topLeftCell="A1">
      <selection activeCell="C6" sqref="C6:C20"/>
    </sheetView>
  </sheetViews>
  <sheetFormatPr defaultColWidth="9.125" defaultRowHeight="14.25"/>
  <cols>
    <col min="1" max="1" width="26.625" style="187" customWidth="1"/>
    <col min="2" max="3" width="12.625" style="187" customWidth="1"/>
    <col min="4" max="4" width="9.75390625" style="187" customWidth="1"/>
    <col min="5" max="5" width="12.625" style="187" hidden="1" customWidth="1"/>
    <col min="6" max="6" width="12.625" style="187" customWidth="1"/>
    <col min="7" max="7" width="9.125" style="81" customWidth="1"/>
    <col min="8" max="254" width="9.125" style="0" customWidth="1"/>
  </cols>
  <sheetData>
    <row r="1" spans="1:6" ht="14.25">
      <c r="A1" s="80" t="s">
        <v>46</v>
      </c>
      <c r="B1"/>
      <c r="C1"/>
      <c r="D1"/>
      <c r="E1"/>
      <c r="F1"/>
    </row>
    <row r="2" spans="1:6" ht="46.5" customHeight="1">
      <c r="A2" s="82" t="s">
        <v>47</v>
      </c>
      <c r="B2" s="82"/>
      <c r="C2" s="82"/>
      <c r="D2" s="82"/>
      <c r="E2" s="82"/>
      <c r="F2" s="82"/>
    </row>
    <row r="3" spans="1:7" s="146" customFormat="1" ht="19.5" customHeight="1">
      <c r="A3" s="208"/>
      <c r="B3" s="209"/>
      <c r="C3" s="209"/>
      <c r="D3" s="209"/>
      <c r="E3" s="209"/>
      <c r="F3" s="202" t="s">
        <v>48</v>
      </c>
      <c r="G3" s="210"/>
    </row>
    <row r="4" spans="1:7" s="146" customFormat="1" ht="30" customHeight="1">
      <c r="A4" s="211" t="s">
        <v>49</v>
      </c>
      <c r="B4" s="188" t="s">
        <v>50</v>
      </c>
      <c r="C4" s="188" t="s">
        <v>51</v>
      </c>
      <c r="D4" s="189" t="s">
        <v>52</v>
      </c>
      <c r="E4" s="188" t="s">
        <v>53</v>
      </c>
      <c r="F4" s="212" t="s">
        <v>54</v>
      </c>
      <c r="G4" s="210"/>
    </row>
    <row r="5" spans="1:7" s="146" customFormat="1" ht="19.5" customHeight="1">
      <c r="A5" s="213" t="s">
        <v>55</v>
      </c>
      <c r="B5" s="214">
        <v>712197</v>
      </c>
      <c r="C5" s="214">
        <v>660165</v>
      </c>
      <c r="D5" s="215">
        <f aca="true" t="shared" si="0" ref="D5:D19">C5/B5*100</f>
        <v>92.69415625171126</v>
      </c>
      <c r="E5" s="214">
        <v>634012</v>
      </c>
      <c r="F5" s="216">
        <f aca="true" t="shared" si="1" ref="F5:F20">C5/E5*100</f>
        <v>104.12500078862861</v>
      </c>
      <c r="G5" s="210"/>
    </row>
    <row r="6" spans="1:7" s="146" customFormat="1" ht="19.5" customHeight="1">
      <c r="A6" s="217" t="s">
        <v>56</v>
      </c>
      <c r="B6" s="214">
        <v>250432</v>
      </c>
      <c r="C6" s="214">
        <v>203797</v>
      </c>
      <c r="D6" s="218">
        <f t="shared" si="0"/>
        <v>81.37817850753896</v>
      </c>
      <c r="E6" s="214">
        <v>219661</v>
      </c>
      <c r="F6" s="216">
        <f t="shared" si="1"/>
        <v>92.77796240570697</v>
      </c>
      <c r="G6" s="210"/>
    </row>
    <row r="7" spans="1:7" s="146" customFormat="1" ht="19.5" customHeight="1">
      <c r="A7" s="217" t="s">
        <v>57</v>
      </c>
      <c r="B7" s="214">
        <v>64002</v>
      </c>
      <c r="C7" s="214">
        <v>60127</v>
      </c>
      <c r="D7" s="218">
        <f t="shared" si="0"/>
        <v>93.94550170307177</v>
      </c>
      <c r="E7" s="214">
        <v>61484</v>
      </c>
      <c r="F7" s="216">
        <f t="shared" si="1"/>
        <v>97.79292173573613</v>
      </c>
      <c r="G7" s="210"/>
    </row>
    <row r="8" spans="1:7" s="146" customFormat="1" ht="19.5" customHeight="1">
      <c r="A8" s="217" t="s">
        <v>58</v>
      </c>
      <c r="B8" s="214">
        <v>24051</v>
      </c>
      <c r="C8" s="214">
        <v>16545</v>
      </c>
      <c r="D8" s="218">
        <f t="shared" si="0"/>
        <v>68.79131844829736</v>
      </c>
      <c r="E8" s="214">
        <v>18624</v>
      </c>
      <c r="F8" s="216">
        <f t="shared" si="1"/>
        <v>88.83698453608247</v>
      </c>
      <c r="G8" s="210"/>
    </row>
    <row r="9" spans="1:7" s="146" customFormat="1" ht="19.5" customHeight="1">
      <c r="A9" s="217" t="s">
        <v>59</v>
      </c>
      <c r="B9" s="214">
        <v>5376</v>
      </c>
      <c r="C9" s="214">
        <v>6694</v>
      </c>
      <c r="D9" s="218">
        <f t="shared" si="0"/>
        <v>124.51636904761905</v>
      </c>
      <c r="E9" s="214">
        <v>5751</v>
      </c>
      <c r="F9" s="216">
        <f t="shared" si="1"/>
        <v>116.39714832203094</v>
      </c>
      <c r="G9" s="210"/>
    </row>
    <row r="10" spans="1:7" s="146" customFormat="1" ht="19.5" customHeight="1">
      <c r="A10" s="217" t="s">
        <v>60</v>
      </c>
      <c r="B10" s="214">
        <v>44629</v>
      </c>
      <c r="C10" s="214">
        <v>39743</v>
      </c>
      <c r="D10" s="218">
        <f t="shared" si="0"/>
        <v>89.05196172892066</v>
      </c>
      <c r="E10" s="214">
        <v>39221</v>
      </c>
      <c r="F10" s="216">
        <f t="shared" si="1"/>
        <v>101.33091966038602</v>
      </c>
      <c r="G10" s="210"/>
    </row>
    <row r="11" spans="1:7" s="146" customFormat="1" ht="19.5" customHeight="1">
      <c r="A11" s="217" t="s">
        <v>61</v>
      </c>
      <c r="B11" s="214">
        <v>19292</v>
      </c>
      <c r="C11" s="214">
        <v>12873</v>
      </c>
      <c r="D11" s="218">
        <f t="shared" si="0"/>
        <v>66.72714078374456</v>
      </c>
      <c r="E11" s="214">
        <v>15316</v>
      </c>
      <c r="F11" s="216">
        <f t="shared" si="1"/>
        <v>84.04936014625228</v>
      </c>
      <c r="G11" s="210"/>
    </row>
    <row r="12" spans="1:7" s="146" customFormat="1" ht="19.5" customHeight="1">
      <c r="A12" s="217" t="s">
        <v>62</v>
      </c>
      <c r="B12" s="214">
        <v>11389</v>
      </c>
      <c r="C12" s="214">
        <v>9870</v>
      </c>
      <c r="D12" s="218">
        <f t="shared" si="0"/>
        <v>86.66256914566686</v>
      </c>
      <c r="E12" s="214">
        <v>9485</v>
      </c>
      <c r="F12" s="216">
        <f t="shared" si="1"/>
        <v>104.0590405904059</v>
      </c>
      <c r="G12" s="210"/>
    </row>
    <row r="13" spans="1:7" s="146" customFormat="1" ht="19.5" customHeight="1">
      <c r="A13" s="217" t="s">
        <v>63</v>
      </c>
      <c r="B13" s="214">
        <v>12928</v>
      </c>
      <c r="C13" s="214">
        <v>10845</v>
      </c>
      <c r="D13" s="218">
        <f t="shared" si="0"/>
        <v>83.88768564356435</v>
      </c>
      <c r="E13" s="214">
        <v>11565</v>
      </c>
      <c r="F13" s="216">
        <f t="shared" si="1"/>
        <v>93.77431906614785</v>
      </c>
      <c r="G13" s="210"/>
    </row>
    <row r="14" spans="1:7" s="146" customFormat="1" ht="19.5" customHeight="1">
      <c r="A14" s="217" t="s">
        <v>64</v>
      </c>
      <c r="B14" s="214">
        <v>82536</v>
      </c>
      <c r="C14" s="214">
        <v>86689</v>
      </c>
      <c r="D14" s="218">
        <f t="shared" si="0"/>
        <v>105.03174372395077</v>
      </c>
      <c r="E14" s="214">
        <v>71921</v>
      </c>
      <c r="F14" s="216">
        <f t="shared" si="1"/>
        <v>120.53364107840548</v>
      </c>
      <c r="G14" s="210"/>
    </row>
    <row r="15" spans="1:7" s="146" customFormat="1" ht="19.5" customHeight="1">
      <c r="A15" s="217" t="s">
        <v>65</v>
      </c>
      <c r="B15" s="214">
        <v>19798</v>
      </c>
      <c r="C15" s="214">
        <v>18017</v>
      </c>
      <c r="D15" s="218">
        <f t="shared" si="0"/>
        <v>91.00414183250834</v>
      </c>
      <c r="E15" s="214">
        <v>16580</v>
      </c>
      <c r="F15" s="216">
        <f t="shared" si="1"/>
        <v>108.6670687575392</v>
      </c>
      <c r="G15" s="210"/>
    </row>
    <row r="16" spans="1:7" s="146" customFormat="1" ht="19.5" customHeight="1">
      <c r="A16" s="217" t="s">
        <v>66</v>
      </c>
      <c r="B16" s="214">
        <v>40390</v>
      </c>
      <c r="C16" s="214">
        <v>37536</v>
      </c>
      <c r="D16" s="218">
        <f t="shared" si="0"/>
        <v>92.9338945283486</v>
      </c>
      <c r="E16" s="214">
        <v>34019</v>
      </c>
      <c r="F16" s="216">
        <f t="shared" si="1"/>
        <v>110.33834033922221</v>
      </c>
      <c r="G16" s="210"/>
    </row>
    <row r="17" spans="1:7" s="146" customFormat="1" ht="19.5" customHeight="1">
      <c r="A17" s="217" t="s">
        <v>67</v>
      </c>
      <c r="B17" s="214">
        <v>133565</v>
      </c>
      <c r="C17" s="214">
        <v>152532</v>
      </c>
      <c r="D17" s="218">
        <f t="shared" si="0"/>
        <v>114.20057649833414</v>
      </c>
      <c r="E17" s="214">
        <v>126432</v>
      </c>
      <c r="F17" s="216">
        <f t="shared" si="1"/>
        <v>120.64350797266515</v>
      </c>
      <c r="G17" s="210"/>
    </row>
    <row r="18" spans="1:7" s="146" customFormat="1" ht="19.5" customHeight="1">
      <c r="A18" s="217" t="s">
        <v>68</v>
      </c>
      <c r="B18" s="214">
        <v>2585</v>
      </c>
      <c r="C18" s="214">
        <v>3344</v>
      </c>
      <c r="D18" s="218">
        <f t="shared" si="0"/>
        <v>129.36170212765958</v>
      </c>
      <c r="E18" s="214">
        <v>2122</v>
      </c>
      <c r="F18" s="216">
        <f t="shared" si="1"/>
        <v>157.58718190386426</v>
      </c>
      <c r="G18" s="210"/>
    </row>
    <row r="19" spans="1:7" s="146" customFormat="1" ht="19.5" customHeight="1">
      <c r="A19" s="217" t="s">
        <v>69</v>
      </c>
      <c r="B19" s="214">
        <v>1069</v>
      </c>
      <c r="C19" s="214">
        <v>1349</v>
      </c>
      <c r="D19" s="218">
        <f t="shared" si="0"/>
        <v>126.19270346117868</v>
      </c>
      <c r="E19" s="214">
        <v>1133</v>
      </c>
      <c r="F19" s="216">
        <f t="shared" si="1"/>
        <v>119.06443071491614</v>
      </c>
      <c r="G19" s="210"/>
    </row>
    <row r="20" spans="1:7" s="146" customFormat="1" ht="19.5" customHeight="1">
      <c r="A20" s="217" t="s">
        <v>70</v>
      </c>
      <c r="B20" s="214">
        <v>155</v>
      </c>
      <c r="C20" s="214">
        <v>204</v>
      </c>
      <c r="D20" s="218"/>
      <c r="E20" s="214">
        <v>698</v>
      </c>
      <c r="F20" s="216">
        <f t="shared" si="1"/>
        <v>29.22636103151863</v>
      </c>
      <c r="G20" s="210"/>
    </row>
    <row r="21" spans="1:7" s="146" customFormat="1" ht="19.5" customHeight="1">
      <c r="A21" s="217" t="s">
        <v>71</v>
      </c>
      <c r="B21" s="214">
        <v>382017</v>
      </c>
      <c r="C21" s="214">
        <v>393245</v>
      </c>
      <c r="D21" s="218">
        <f aca="true" t="shared" si="2" ref="D21:D28">C21/B21*100</f>
        <v>102.9391362164511</v>
      </c>
      <c r="E21" s="214">
        <v>395362</v>
      </c>
      <c r="F21" s="216">
        <f aca="true" t="shared" si="3" ref="F21:F28">C21/E21*100</f>
        <v>99.46454135703482</v>
      </c>
      <c r="G21" s="210"/>
    </row>
    <row r="22" spans="1:7" s="146" customFormat="1" ht="19.5" customHeight="1">
      <c r="A22" s="217" t="s">
        <v>72</v>
      </c>
      <c r="B22" s="214">
        <v>55436</v>
      </c>
      <c r="C22" s="214">
        <v>59397</v>
      </c>
      <c r="D22" s="218">
        <f t="shared" si="2"/>
        <v>107.14517641965512</v>
      </c>
      <c r="E22" s="214">
        <v>71135</v>
      </c>
      <c r="F22" s="216">
        <f t="shared" si="3"/>
        <v>83.49898081113376</v>
      </c>
      <c r="G22" s="210"/>
    </row>
    <row r="23" spans="1:7" s="146" customFormat="1" ht="19.5" customHeight="1">
      <c r="A23" s="217" t="s">
        <v>73</v>
      </c>
      <c r="B23" s="214">
        <v>73292</v>
      </c>
      <c r="C23" s="214">
        <v>76753</v>
      </c>
      <c r="D23" s="218">
        <f t="shared" si="2"/>
        <v>104.72220706216231</v>
      </c>
      <c r="E23" s="214">
        <v>72741</v>
      </c>
      <c r="F23" s="216">
        <f t="shared" si="3"/>
        <v>105.51545895712184</v>
      </c>
      <c r="G23" s="210"/>
    </row>
    <row r="24" spans="1:7" s="146" customFormat="1" ht="19.5" customHeight="1">
      <c r="A24" s="217" t="s">
        <v>74</v>
      </c>
      <c r="B24" s="214">
        <v>132998</v>
      </c>
      <c r="C24" s="214">
        <v>148349</v>
      </c>
      <c r="D24" s="218">
        <f t="shared" si="2"/>
        <v>111.54227883126062</v>
      </c>
      <c r="E24" s="214">
        <v>114579</v>
      </c>
      <c r="F24" s="216">
        <f t="shared" si="3"/>
        <v>129.47311461960743</v>
      </c>
      <c r="G24" s="210"/>
    </row>
    <row r="25" spans="1:7" s="146" customFormat="1" ht="19.5" customHeight="1">
      <c r="A25" s="217" t="s">
        <v>75</v>
      </c>
      <c r="B25" s="214">
        <v>0</v>
      </c>
      <c r="C25" s="214">
        <v>273</v>
      </c>
      <c r="D25" s="218" t="e">
        <f t="shared" si="2"/>
        <v>#DIV/0!</v>
      </c>
      <c r="E25" s="214">
        <v>0</v>
      </c>
      <c r="F25" s="216" t="e">
        <f t="shared" si="3"/>
        <v>#DIV/0!</v>
      </c>
      <c r="G25" s="210"/>
    </row>
    <row r="26" spans="1:7" s="146" customFormat="1" ht="19.5" customHeight="1">
      <c r="A26" s="217" t="s">
        <v>76</v>
      </c>
      <c r="B26" s="214">
        <v>64371</v>
      </c>
      <c r="C26" s="214">
        <v>50479</v>
      </c>
      <c r="D26" s="218">
        <f t="shared" si="2"/>
        <v>78.41885321029656</v>
      </c>
      <c r="E26" s="214">
        <v>79135</v>
      </c>
      <c r="F26" s="216">
        <f t="shared" si="3"/>
        <v>63.78846275352246</v>
      </c>
      <c r="G26" s="210"/>
    </row>
    <row r="27" spans="1:7" s="146" customFormat="1" ht="19.5" customHeight="1">
      <c r="A27" s="217" t="s">
        <v>77</v>
      </c>
      <c r="B27" s="214">
        <v>55920</v>
      </c>
      <c r="C27" s="214">
        <v>57994</v>
      </c>
      <c r="D27" s="218">
        <f t="shared" si="2"/>
        <v>103.70886981402003</v>
      </c>
      <c r="E27" s="214">
        <v>57772</v>
      </c>
      <c r="F27" s="219">
        <f t="shared" si="3"/>
        <v>100.38426919615037</v>
      </c>
      <c r="G27" s="210"/>
    </row>
    <row r="28" spans="1:7" s="146" customFormat="1" ht="30" customHeight="1">
      <c r="A28" s="211" t="s">
        <v>78</v>
      </c>
      <c r="B28" s="188">
        <f>B5+B21</f>
        <v>1094214</v>
      </c>
      <c r="C28" s="188">
        <f>C5+C21</f>
        <v>1053410</v>
      </c>
      <c r="D28" s="192">
        <f t="shared" si="2"/>
        <v>96.27093054923442</v>
      </c>
      <c r="E28" s="188">
        <f>E5+E21</f>
        <v>1029374</v>
      </c>
      <c r="F28" s="220">
        <f t="shared" si="3"/>
        <v>102.33501137584591</v>
      </c>
      <c r="G28" s="210"/>
    </row>
    <row r="29" spans="1:7" s="146" customFormat="1" ht="14.25">
      <c r="A29" s="221"/>
      <c r="C29" s="187"/>
      <c r="D29" s="187"/>
      <c r="F29" s="221"/>
      <c r="G29" s="210"/>
    </row>
  </sheetData>
  <sheetProtection/>
  <mergeCells count="1">
    <mergeCell ref="A2:F2"/>
  </mergeCells>
  <printOptions horizontalCentered="1"/>
  <pageMargins left="0.2" right="0.2" top="0.7895833333333333" bottom="0.9798611111111111" header="0" footer="0"/>
  <pageSetup blackAndWhite="1" horizontalDpi="600" verticalDpi="600" orientation="portrait" paperSize="9"/>
</worksheet>
</file>

<file path=xl/worksheets/sheet30.xml><?xml version="1.0" encoding="utf-8"?>
<worksheet xmlns="http://schemas.openxmlformats.org/spreadsheetml/2006/main" xmlns:r="http://schemas.openxmlformats.org/officeDocument/2006/relationships">
  <sheetPr>
    <tabColor rgb="FFC00000"/>
  </sheetPr>
  <dimension ref="A1:E154"/>
  <sheetViews>
    <sheetView workbookViewId="0" topLeftCell="A1">
      <selection activeCell="B5" sqref="B5"/>
    </sheetView>
  </sheetViews>
  <sheetFormatPr defaultColWidth="9.00390625" defaultRowHeight="14.25"/>
  <cols>
    <col min="1" max="1" width="27.875" style="25" customWidth="1"/>
    <col min="2" max="2" width="54.625" style="25" customWidth="1"/>
    <col min="3" max="3" width="8.50390625" style="25" customWidth="1"/>
    <col min="4" max="4" width="69.125" style="25" customWidth="1"/>
    <col min="5" max="16384" width="9.00390625" style="25" customWidth="1"/>
  </cols>
  <sheetData>
    <row r="1" spans="1:4" s="23" customFormat="1" ht="15.75">
      <c r="A1" s="26" t="s">
        <v>1541</v>
      </c>
      <c r="B1" s="26"/>
      <c r="D1" s="27"/>
    </row>
    <row r="2" spans="1:5" ht="41.25" customHeight="1">
      <c r="A2" s="28" t="s">
        <v>1542</v>
      </c>
      <c r="B2" s="28"/>
      <c r="C2" s="29"/>
      <c r="D2" s="28"/>
      <c r="E2" s="29"/>
    </row>
    <row r="3" spans="1:5" ht="24" customHeight="1">
      <c r="A3" s="30"/>
      <c r="B3" s="30"/>
      <c r="C3" s="31"/>
      <c r="D3" s="32" t="s">
        <v>1505</v>
      </c>
      <c r="E3" s="33"/>
    </row>
    <row r="4" spans="1:5" ht="30" customHeight="1">
      <c r="A4" s="34" t="s">
        <v>1543</v>
      </c>
      <c r="B4" s="35" t="s">
        <v>1529</v>
      </c>
      <c r="C4" s="36"/>
      <c r="D4" s="35" t="s">
        <v>1544</v>
      </c>
      <c r="E4" s="36"/>
    </row>
    <row r="5" spans="1:5" ht="44.25" customHeight="1">
      <c r="A5" s="34"/>
      <c r="B5" s="37" t="s">
        <v>1545</v>
      </c>
      <c r="C5" s="36" t="s">
        <v>1546</v>
      </c>
      <c r="D5" s="37" t="s">
        <v>1545</v>
      </c>
      <c r="E5" s="38" t="s">
        <v>1546</v>
      </c>
    </row>
    <row r="6" spans="1:5" s="24" customFormat="1" ht="24.75" customHeight="1">
      <c r="A6" s="34" t="s">
        <v>1512</v>
      </c>
      <c r="B6" s="39" t="s">
        <v>1547</v>
      </c>
      <c r="C6" s="40">
        <v>0.57</v>
      </c>
      <c r="D6" s="39" t="s">
        <v>1548</v>
      </c>
      <c r="E6" s="40">
        <v>6</v>
      </c>
    </row>
    <row r="7" spans="1:5" s="24" customFormat="1" ht="24.75" customHeight="1">
      <c r="A7" s="34" t="s">
        <v>1512</v>
      </c>
      <c r="B7" s="39" t="s">
        <v>1549</v>
      </c>
      <c r="C7" s="40">
        <v>0.04</v>
      </c>
      <c r="D7" s="39" t="s">
        <v>1550</v>
      </c>
      <c r="E7" s="40">
        <v>2</v>
      </c>
    </row>
    <row r="8" spans="1:5" s="24" customFormat="1" ht="24.75" customHeight="1">
      <c r="A8" s="34" t="s">
        <v>1512</v>
      </c>
      <c r="B8" s="39" t="s">
        <v>1551</v>
      </c>
      <c r="C8" s="40">
        <v>0.2</v>
      </c>
      <c r="D8" s="39" t="s">
        <v>1552</v>
      </c>
      <c r="E8" s="40">
        <v>1</v>
      </c>
    </row>
    <row r="9" spans="1:5" s="24" customFormat="1" ht="24.75" customHeight="1">
      <c r="A9" s="34" t="s">
        <v>1512</v>
      </c>
      <c r="B9" s="39" t="s">
        <v>1553</v>
      </c>
      <c r="C9" s="40">
        <v>0.06</v>
      </c>
      <c r="D9" s="39" t="s">
        <v>1554</v>
      </c>
      <c r="E9" s="40">
        <v>16.76</v>
      </c>
    </row>
    <row r="10" spans="1:5" s="24" customFormat="1" ht="24.75" customHeight="1">
      <c r="A10" s="34" t="s">
        <v>1512</v>
      </c>
      <c r="B10" s="39" t="s">
        <v>1555</v>
      </c>
      <c r="C10" s="40">
        <v>0.1</v>
      </c>
      <c r="D10" s="34" t="s">
        <v>1556</v>
      </c>
      <c r="E10" s="41">
        <v>7</v>
      </c>
    </row>
    <row r="11" spans="1:5" s="24" customFormat="1" ht="24.75" customHeight="1">
      <c r="A11" s="34" t="s">
        <v>1512</v>
      </c>
      <c r="B11" s="39" t="s">
        <v>1557</v>
      </c>
      <c r="C11" s="40">
        <v>0.04</v>
      </c>
      <c r="D11" s="39" t="s">
        <v>1558</v>
      </c>
      <c r="E11" s="40">
        <v>0.68</v>
      </c>
    </row>
    <row r="12" spans="1:5" s="24" customFormat="1" ht="24.75" customHeight="1">
      <c r="A12" s="34" t="s">
        <v>1512</v>
      </c>
      <c r="B12" s="39" t="s">
        <v>1559</v>
      </c>
      <c r="C12" s="40">
        <v>0.02</v>
      </c>
      <c r="D12" s="39" t="s">
        <v>1560</v>
      </c>
      <c r="E12" s="40">
        <v>0.68</v>
      </c>
    </row>
    <row r="13" spans="1:5" s="24" customFormat="1" ht="24.75" customHeight="1">
      <c r="A13" s="34" t="s">
        <v>1512</v>
      </c>
      <c r="B13" s="42" t="s">
        <v>1561</v>
      </c>
      <c r="C13" s="40">
        <v>0.05</v>
      </c>
      <c r="D13" s="39" t="s">
        <v>1562</v>
      </c>
      <c r="E13" s="40">
        <v>0.47</v>
      </c>
    </row>
    <row r="14" spans="1:5" s="24" customFormat="1" ht="24.75" customHeight="1">
      <c r="A14" s="34" t="s">
        <v>1512</v>
      </c>
      <c r="B14" s="42" t="s">
        <v>1563</v>
      </c>
      <c r="C14" s="40">
        <v>0.22</v>
      </c>
      <c r="D14" s="39" t="s">
        <v>1564</v>
      </c>
      <c r="E14" s="41">
        <v>0.6</v>
      </c>
    </row>
    <row r="15" spans="1:5" s="24" customFormat="1" ht="24.75" customHeight="1">
      <c r="A15" s="34" t="s">
        <v>1512</v>
      </c>
      <c r="B15" s="42" t="s">
        <v>1565</v>
      </c>
      <c r="C15" s="40">
        <v>0.1</v>
      </c>
      <c r="D15" s="39" t="s">
        <v>1566</v>
      </c>
      <c r="E15" s="41">
        <v>1</v>
      </c>
    </row>
    <row r="16" spans="1:5" s="24" customFormat="1" ht="24.75" customHeight="1">
      <c r="A16" s="34" t="s">
        <v>1512</v>
      </c>
      <c r="B16" s="42" t="s">
        <v>1567</v>
      </c>
      <c r="C16" s="40">
        <v>0.1</v>
      </c>
      <c r="D16" s="43"/>
      <c r="E16" s="41"/>
    </row>
    <row r="17" spans="1:5" s="24" customFormat="1" ht="24.75" customHeight="1">
      <c r="A17" s="34" t="s">
        <v>1512</v>
      </c>
      <c r="B17" s="42" t="s">
        <v>1568</v>
      </c>
      <c r="C17" s="40">
        <v>0.1</v>
      </c>
      <c r="D17" s="43"/>
      <c r="E17" s="41"/>
    </row>
    <row r="18" spans="1:5" s="24" customFormat="1" ht="24.75" customHeight="1">
      <c r="A18" s="34" t="s">
        <v>1512</v>
      </c>
      <c r="B18" s="42" t="s">
        <v>1569</v>
      </c>
      <c r="C18" s="40">
        <v>0.1</v>
      </c>
      <c r="D18" s="43"/>
      <c r="E18" s="41"/>
    </row>
    <row r="19" spans="1:5" s="24" customFormat="1" ht="24.75" customHeight="1">
      <c r="A19" s="34" t="s">
        <v>1512</v>
      </c>
      <c r="B19" s="42" t="s">
        <v>1570</v>
      </c>
      <c r="C19" s="40">
        <v>0.2</v>
      </c>
      <c r="D19" s="43"/>
      <c r="E19" s="41"/>
    </row>
    <row r="20" spans="1:5" s="24" customFormat="1" ht="24.75" customHeight="1">
      <c r="A20" s="34" t="s">
        <v>1512</v>
      </c>
      <c r="B20" s="42" t="s">
        <v>1571</v>
      </c>
      <c r="C20" s="40">
        <v>0.3</v>
      </c>
      <c r="D20" s="43"/>
      <c r="E20" s="41"/>
    </row>
    <row r="21" spans="1:5" s="24" customFormat="1" ht="24.75" customHeight="1">
      <c r="A21" s="34" t="s">
        <v>1512</v>
      </c>
      <c r="B21" s="42" t="s">
        <v>1572</v>
      </c>
      <c r="C21" s="40">
        <v>0.1</v>
      </c>
      <c r="D21" s="43"/>
      <c r="E21" s="41"/>
    </row>
    <row r="22" spans="1:5" s="24" customFormat="1" ht="24.75" customHeight="1">
      <c r="A22" s="34" t="s">
        <v>1512</v>
      </c>
      <c r="B22" s="42" t="s">
        <v>1573</v>
      </c>
      <c r="C22" s="40">
        <v>0.05</v>
      </c>
      <c r="D22" s="43"/>
      <c r="E22" s="41"/>
    </row>
    <row r="23" spans="1:5" s="24" customFormat="1" ht="24.75" customHeight="1">
      <c r="A23" s="44" t="s">
        <v>1288</v>
      </c>
      <c r="B23" s="45" t="s">
        <v>1574</v>
      </c>
      <c r="C23" s="46">
        <v>0.065</v>
      </c>
      <c r="D23" s="45" t="s">
        <v>1575</v>
      </c>
      <c r="E23" s="41">
        <v>0.9</v>
      </c>
    </row>
    <row r="24" spans="1:5" s="24" customFormat="1" ht="24.75" customHeight="1">
      <c r="A24" s="44" t="s">
        <v>1288</v>
      </c>
      <c r="B24" s="45" t="s">
        <v>1576</v>
      </c>
      <c r="C24" s="46">
        <v>0.04</v>
      </c>
      <c r="D24" s="45" t="s">
        <v>1577</v>
      </c>
      <c r="E24" s="41">
        <v>0.24</v>
      </c>
    </row>
    <row r="25" spans="1:5" s="24" customFormat="1" ht="24.75" customHeight="1">
      <c r="A25" s="44" t="s">
        <v>1288</v>
      </c>
      <c r="B25" s="45" t="s">
        <v>1578</v>
      </c>
      <c r="C25" s="46">
        <v>0.025</v>
      </c>
      <c r="D25" s="44"/>
      <c r="E25" s="46"/>
    </row>
    <row r="26" spans="1:5" s="24" customFormat="1" ht="24.75" customHeight="1">
      <c r="A26" s="44" t="s">
        <v>1288</v>
      </c>
      <c r="B26" s="45" t="s">
        <v>1579</v>
      </c>
      <c r="C26" s="46">
        <v>0.08</v>
      </c>
      <c r="D26" s="44"/>
      <c r="E26" s="46"/>
    </row>
    <row r="27" spans="1:5" s="24" customFormat="1" ht="24.75" customHeight="1">
      <c r="A27" s="44" t="s">
        <v>1288</v>
      </c>
      <c r="B27" s="45" t="s">
        <v>1580</v>
      </c>
      <c r="C27" s="46">
        <v>0.01</v>
      </c>
      <c r="D27" s="44"/>
      <c r="E27" s="46"/>
    </row>
    <row r="28" spans="1:5" s="24" customFormat="1" ht="24.75" customHeight="1">
      <c r="A28" s="44" t="s">
        <v>1288</v>
      </c>
      <c r="B28" s="45" t="s">
        <v>1581</v>
      </c>
      <c r="C28" s="46">
        <v>0.06</v>
      </c>
      <c r="D28" s="44"/>
      <c r="E28" s="46"/>
    </row>
    <row r="29" spans="1:5" s="24" customFormat="1" ht="24.75" customHeight="1">
      <c r="A29" s="44" t="s">
        <v>1289</v>
      </c>
      <c r="B29" s="45" t="s">
        <v>1582</v>
      </c>
      <c r="C29" s="46">
        <v>0.06</v>
      </c>
      <c r="D29" s="45" t="s">
        <v>1583</v>
      </c>
      <c r="E29" s="46">
        <v>0.4</v>
      </c>
    </row>
    <row r="30" spans="1:5" s="24" customFormat="1" ht="24.75" customHeight="1">
      <c r="A30" s="44" t="s">
        <v>1289</v>
      </c>
      <c r="B30" s="45" t="s">
        <v>1584</v>
      </c>
      <c r="C30" s="46">
        <v>0.01</v>
      </c>
      <c r="D30" s="45" t="s">
        <v>1585</v>
      </c>
      <c r="E30" s="46">
        <v>0.45</v>
      </c>
    </row>
    <row r="31" spans="1:5" s="24" customFormat="1" ht="24.75" customHeight="1">
      <c r="A31" s="44" t="s">
        <v>1289</v>
      </c>
      <c r="B31" s="45" t="s">
        <v>1586</v>
      </c>
      <c r="C31" s="46">
        <v>0.04</v>
      </c>
      <c r="D31" s="45" t="s">
        <v>1583</v>
      </c>
      <c r="E31" s="46">
        <v>0.3</v>
      </c>
    </row>
    <row r="32" spans="1:5" s="24" customFormat="1" ht="24.75" customHeight="1">
      <c r="A32" s="44" t="s">
        <v>1289</v>
      </c>
      <c r="B32" s="45" t="s">
        <v>1587</v>
      </c>
      <c r="C32" s="46">
        <v>0.3</v>
      </c>
      <c r="D32" s="45" t="s">
        <v>1585</v>
      </c>
      <c r="E32" s="46">
        <v>0.16</v>
      </c>
    </row>
    <row r="33" spans="1:5" s="24" customFormat="1" ht="24.75" customHeight="1">
      <c r="A33" s="44" t="s">
        <v>1289</v>
      </c>
      <c r="B33" s="45" t="s">
        <v>1584</v>
      </c>
      <c r="C33" s="46">
        <v>0.1</v>
      </c>
      <c r="D33" s="44"/>
      <c r="E33" s="46"/>
    </row>
    <row r="34" spans="1:5" s="24" customFormat="1" ht="24.75" customHeight="1">
      <c r="A34" s="44" t="s">
        <v>1289</v>
      </c>
      <c r="B34" s="45" t="s">
        <v>1582</v>
      </c>
      <c r="C34" s="46">
        <v>0.1</v>
      </c>
      <c r="D34" s="44"/>
      <c r="E34" s="46"/>
    </row>
    <row r="35" spans="1:5" s="24" customFormat="1" ht="24.75" customHeight="1">
      <c r="A35" s="44" t="s">
        <v>1289</v>
      </c>
      <c r="B35" s="45" t="s">
        <v>1588</v>
      </c>
      <c r="C35" s="46">
        <v>0.05</v>
      </c>
      <c r="D35" s="44"/>
      <c r="E35" s="46"/>
    </row>
    <row r="36" spans="1:5" s="24" customFormat="1" ht="24.75" customHeight="1">
      <c r="A36" s="44" t="s">
        <v>1290</v>
      </c>
      <c r="B36" s="44" t="s">
        <v>1589</v>
      </c>
      <c r="C36" s="46">
        <v>0.17</v>
      </c>
      <c r="D36" s="44" t="s">
        <v>1590</v>
      </c>
      <c r="E36" s="46">
        <v>0.61</v>
      </c>
    </row>
    <row r="37" spans="1:5" s="24" customFormat="1" ht="24.75" customHeight="1">
      <c r="A37" s="44" t="s">
        <v>1513</v>
      </c>
      <c r="B37" s="39" t="s">
        <v>1591</v>
      </c>
      <c r="C37" s="41">
        <v>0.21</v>
      </c>
      <c r="D37" s="39" t="s">
        <v>1592</v>
      </c>
      <c r="E37" s="41">
        <v>1.83</v>
      </c>
    </row>
    <row r="38" spans="1:5" s="24" customFormat="1" ht="24.75" customHeight="1">
      <c r="A38" s="44" t="s">
        <v>1513</v>
      </c>
      <c r="B38" s="39" t="s">
        <v>1593</v>
      </c>
      <c r="C38" s="41">
        <v>0.11</v>
      </c>
      <c r="D38" s="39" t="s">
        <v>1594</v>
      </c>
      <c r="E38" s="41">
        <v>1.6</v>
      </c>
    </row>
    <row r="39" spans="1:5" s="24" customFormat="1" ht="24.75" customHeight="1">
      <c r="A39" s="44" t="s">
        <v>1513</v>
      </c>
      <c r="B39" s="39" t="s">
        <v>1595</v>
      </c>
      <c r="C39" s="41">
        <v>0.08</v>
      </c>
      <c r="D39" s="39" t="s">
        <v>1596</v>
      </c>
      <c r="E39" s="41">
        <v>1.2</v>
      </c>
    </row>
    <row r="40" spans="1:5" s="24" customFormat="1" ht="24.75" customHeight="1">
      <c r="A40" s="44" t="s">
        <v>1513</v>
      </c>
      <c r="B40" s="39" t="s">
        <v>1597</v>
      </c>
      <c r="C40" s="41">
        <v>0.07</v>
      </c>
      <c r="D40" s="39" t="s">
        <v>1598</v>
      </c>
      <c r="E40" s="41">
        <v>1.2</v>
      </c>
    </row>
    <row r="41" spans="1:5" s="24" customFormat="1" ht="24.75" customHeight="1">
      <c r="A41" s="44" t="s">
        <v>1513</v>
      </c>
      <c r="B41" s="39" t="s">
        <v>1599</v>
      </c>
      <c r="C41" s="41">
        <v>0.06</v>
      </c>
      <c r="D41" s="39" t="s">
        <v>1600</v>
      </c>
      <c r="E41" s="41">
        <v>0.5</v>
      </c>
    </row>
    <row r="42" spans="1:5" s="24" customFormat="1" ht="24.75" customHeight="1">
      <c r="A42" s="44" t="s">
        <v>1513</v>
      </c>
      <c r="B42" s="39" t="s">
        <v>1601</v>
      </c>
      <c r="C42" s="41">
        <v>0.047</v>
      </c>
      <c r="D42" s="39" t="s">
        <v>1602</v>
      </c>
      <c r="E42" s="41">
        <v>0.6</v>
      </c>
    </row>
    <row r="43" spans="1:5" s="24" customFormat="1" ht="24.75" customHeight="1">
      <c r="A43" s="44" t="s">
        <v>1513</v>
      </c>
      <c r="B43" s="39" t="s">
        <v>1603</v>
      </c>
      <c r="C43" s="41">
        <v>0.143</v>
      </c>
      <c r="D43" s="44"/>
      <c r="E43" s="46"/>
    </row>
    <row r="44" spans="1:5" s="24" customFormat="1" ht="24.75" customHeight="1">
      <c r="A44" s="44" t="s">
        <v>1513</v>
      </c>
      <c r="B44" s="39" t="s">
        <v>1604</v>
      </c>
      <c r="C44" s="41">
        <v>0.35735</v>
      </c>
      <c r="D44" s="44"/>
      <c r="E44" s="46"/>
    </row>
    <row r="45" spans="1:5" s="24" customFormat="1" ht="24.75" customHeight="1">
      <c r="A45" s="44" t="s">
        <v>1513</v>
      </c>
      <c r="B45" s="39" t="s">
        <v>1605</v>
      </c>
      <c r="C45" s="41">
        <v>0.205</v>
      </c>
      <c r="D45" s="44"/>
      <c r="E45" s="46"/>
    </row>
    <row r="46" spans="1:5" s="24" customFormat="1" ht="24.75" customHeight="1">
      <c r="A46" s="44" t="s">
        <v>1513</v>
      </c>
      <c r="B46" s="39" t="s">
        <v>1606</v>
      </c>
      <c r="C46" s="41">
        <v>0.09765</v>
      </c>
      <c r="D46" s="44"/>
      <c r="E46" s="46"/>
    </row>
    <row r="47" spans="1:5" s="24" customFormat="1" ht="24.75" customHeight="1">
      <c r="A47" s="44" t="s">
        <v>1514</v>
      </c>
      <c r="B47" s="44" t="s">
        <v>1607</v>
      </c>
      <c r="C47" s="46">
        <v>0.23</v>
      </c>
      <c r="D47" s="41" t="s">
        <v>1608</v>
      </c>
      <c r="E47" s="41">
        <v>0.5</v>
      </c>
    </row>
    <row r="48" spans="1:5" s="24" customFormat="1" ht="24.75" customHeight="1">
      <c r="A48" s="44" t="s">
        <v>1514</v>
      </c>
      <c r="B48" s="44" t="s">
        <v>1609</v>
      </c>
      <c r="C48" s="46">
        <v>0.45</v>
      </c>
      <c r="D48" s="41" t="s">
        <v>1610</v>
      </c>
      <c r="E48" s="41">
        <v>0.5</v>
      </c>
    </row>
    <row r="49" spans="1:5" s="24" customFormat="1" ht="24.75" customHeight="1">
      <c r="A49" s="44" t="s">
        <v>1514</v>
      </c>
      <c r="B49" s="44" t="s">
        <v>1611</v>
      </c>
      <c r="C49" s="46">
        <v>0.15</v>
      </c>
      <c r="D49" s="41" t="s">
        <v>1612</v>
      </c>
      <c r="E49" s="41">
        <v>1.55</v>
      </c>
    </row>
    <row r="50" spans="1:5" s="24" customFormat="1" ht="24.75" customHeight="1">
      <c r="A50" s="44" t="s">
        <v>1514</v>
      </c>
      <c r="B50" s="44" t="s">
        <v>1613</v>
      </c>
      <c r="C50" s="46">
        <v>0.075</v>
      </c>
      <c r="D50" s="41" t="s">
        <v>1614</v>
      </c>
      <c r="E50" s="41">
        <v>0.8</v>
      </c>
    </row>
    <row r="51" spans="1:5" s="24" customFormat="1" ht="24.75" customHeight="1">
      <c r="A51" s="44" t="s">
        <v>1514</v>
      </c>
      <c r="B51" s="44" t="s">
        <v>1615</v>
      </c>
      <c r="C51" s="46">
        <v>0.1</v>
      </c>
      <c r="D51" s="41" t="s">
        <v>1616</v>
      </c>
      <c r="E51" s="41">
        <v>1.08</v>
      </c>
    </row>
    <row r="52" spans="1:5" s="24" customFormat="1" ht="24.75" customHeight="1">
      <c r="A52" s="44" t="s">
        <v>1514</v>
      </c>
      <c r="B52" s="44" t="s">
        <v>1617</v>
      </c>
      <c r="C52" s="46">
        <v>0.045</v>
      </c>
      <c r="D52" s="41"/>
      <c r="E52" s="41"/>
    </row>
    <row r="53" spans="1:5" s="24" customFormat="1" ht="24.75" customHeight="1">
      <c r="A53" s="44" t="s">
        <v>1514</v>
      </c>
      <c r="B53" s="44" t="s">
        <v>1618</v>
      </c>
      <c r="C53" s="46">
        <v>0.14</v>
      </c>
      <c r="D53" s="44"/>
      <c r="E53" s="46"/>
    </row>
    <row r="54" spans="1:5" s="24" customFormat="1" ht="24.75" customHeight="1">
      <c r="A54" s="44" t="s">
        <v>1514</v>
      </c>
      <c r="B54" s="44" t="s">
        <v>1613</v>
      </c>
      <c r="C54" s="46">
        <v>0.06</v>
      </c>
      <c r="D54" s="44"/>
      <c r="E54" s="46"/>
    </row>
    <row r="55" spans="1:5" s="24" customFormat="1" ht="24.75" customHeight="1">
      <c r="A55" s="44" t="s">
        <v>1514</v>
      </c>
      <c r="B55" s="44" t="s">
        <v>1619</v>
      </c>
      <c r="C55" s="46">
        <v>0.3</v>
      </c>
      <c r="D55" s="44"/>
      <c r="E55" s="46"/>
    </row>
    <row r="56" spans="1:5" s="24" customFormat="1" ht="24.75" customHeight="1">
      <c r="A56" s="44" t="s">
        <v>1515</v>
      </c>
      <c r="B56" s="47" t="s">
        <v>1620</v>
      </c>
      <c r="C56" s="46">
        <v>0.32</v>
      </c>
      <c r="D56" s="39" t="s">
        <v>1621</v>
      </c>
      <c r="E56" s="48">
        <v>1</v>
      </c>
    </row>
    <row r="57" spans="1:5" s="24" customFormat="1" ht="24.75" customHeight="1">
      <c r="A57" s="44" t="s">
        <v>1515</v>
      </c>
      <c r="B57" s="39" t="s">
        <v>1622</v>
      </c>
      <c r="C57" s="46">
        <v>0.23</v>
      </c>
      <c r="D57" s="39" t="s">
        <v>1623</v>
      </c>
      <c r="E57" s="48">
        <v>1.5</v>
      </c>
    </row>
    <row r="58" spans="1:5" s="24" customFormat="1" ht="24.75" customHeight="1">
      <c r="A58" s="44" t="s">
        <v>1515</v>
      </c>
      <c r="B58" s="47" t="s">
        <v>1624</v>
      </c>
      <c r="C58" s="46">
        <v>0.32</v>
      </c>
      <c r="D58" s="39" t="s">
        <v>1625</v>
      </c>
      <c r="E58" s="48">
        <v>0.6</v>
      </c>
    </row>
    <row r="59" spans="1:5" s="24" customFormat="1" ht="24.75" customHeight="1">
      <c r="A59" s="44" t="s">
        <v>1515</v>
      </c>
      <c r="B59" s="39" t="s">
        <v>1626</v>
      </c>
      <c r="C59" s="46">
        <v>0.28</v>
      </c>
      <c r="D59" s="39" t="s">
        <v>1627</v>
      </c>
      <c r="E59" s="48">
        <v>0.69</v>
      </c>
    </row>
    <row r="60" spans="1:5" s="24" customFormat="1" ht="24.75" customHeight="1">
      <c r="A60" s="44" t="s">
        <v>1515</v>
      </c>
      <c r="B60" s="47" t="s">
        <v>1628</v>
      </c>
      <c r="C60" s="46">
        <v>0.1</v>
      </c>
      <c r="D60" s="39" t="s">
        <v>1629</v>
      </c>
      <c r="E60" s="48">
        <v>1.05</v>
      </c>
    </row>
    <row r="61" spans="1:5" s="24" customFormat="1" ht="24.75" customHeight="1">
      <c r="A61" s="44" t="s">
        <v>1515</v>
      </c>
      <c r="B61" s="47" t="s">
        <v>1630</v>
      </c>
      <c r="C61" s="46">
        <v>0.1</v>
      </c>
      <c r="D61" s="39" t="s">
        <v>1631</v>
      </c>
      <c r="E61" s="48">
        <v>1</v>
      </c>
    </row>
    <row r="62" spans="1:5" s="24" customFormat="1" ht="24.75" customHeight="1">
      <c r="A62" s="44" t="s">
        <v>1515</v>
      </c>
      <c r="B62" s="47" t="s">
        <v>1632</v>
      </c>
      <c r="C62" s="46">
        <v>0.39</v>
      </c>
      <c r="D62" s="44"/>
      <c r="E62" s="46"/>
    </row>
    <row r="63" spans="1:5" s="24" customFormat="1" ht="24.75" customHeight="1">
      <c r="A63" s="44" t="s">
        <v>1515</v>
      </c>
      <c r="B63" s="47" t="s">
        <v>1633</v>
      </c>
      <c r="C63" s="46">
        <v>0.3</v>
      </c>
      <c r="D63" s="44"/>
      <c r="E63" s="46"/>
    </row>
    <row r="64" spans="1:5" s="24" customFormat="1" ht="24.75" customHeight="1">
      <c r="A64" s="44" t="s">
        <v>1516</v>
      </c>
      <c r="B64" s="49" t="s">
        <v>1634</v>
      </c>
      <c r="C64" s="50">
        <v>0.12</v>
      </c>
      <c r="D64" s="49" t="s">
        <v>1635</v>
      </c>
      <c r="E64" s="50">
        <v>3</v>
      </c>
    </row>
    <row r="65" spans="1:5" s="24" customFormat="1" ht="24.75" customHeight="1">
      <c r="A65" s="44" t="s">
        <v>1516</v>
      </c>
      <c r="B65" s="49" t="s">
        <v>1626</v>
      </c>
      <c r="C65" s="50">
        <v>0.12</v>
      </c>
      <c r="D65" s="51" t="s">
        <v>1636</v>
      </c>
      <c r="E65" s="52">
        <v>0.8</v>
      </c>
    </row>
    <row r="66" spans="1:5" s="24" customFormat="1" ht="24.75" customHeight="1">
      <c r="A66" s="44" t="s">
        <v>1516</v>
      </c>
      <c r="B66" s="49" t="s">
        <v>1637</v>
      </c>
      <c r="C66" s="50">
        <v>0.4</v>
      </c>
      <c r="D66" s="51" t="s">
        <v>1638</v>
      </c>
      <c r="E66" s="52">
        <v>0.5</v>
      </c>
    </row>
    <row r="67" spans="1:5" s="24" customFormat="1" ht="24.75" customHeight="1">
      <c r="A67" s="44" t="s">
        <v>1516</v>
      </c>
      <c r="B67" s="49" t="s">
        <v>1639</v>
      </c>
      <c r="C67" s="50">
        <v>0.08</v>
      </c>
      <c r="D67" s="51" t="s">
        <v>1640</v>
      </c>
      <c r="E67" s="52">
        <v>1.1</v>
      </c>
    </row>
    <row r="68" spans="1:5" s="24" customFormat="1" ht="24.75" customHeight="1">
      <c r="A68" s="44" t="s">
        <v>1516</v>
      </c>
      <c r="B68" s="49" t="s">
        <v>1641</v>
      </c>
      <c r="C68" s="50">
        <v>0.26</v>
      </c>
      <c r="D68" s="51" t="s">
        <v>1642</v>
      </c>
      <c r="E68" s="52">
        <v>1</v>
      </c>
    </row>
    <row r="69" spans="1:5" s="24" customFormat="1" ht="24.75" customHeight="1">
      <c r="A69" s="44" t="s">
        <v>1516</v>
      </c>
      <c r="B69" s="49" t="s">
        <v>1643</v>
      </c>
      <c r="C69" s="46">
        <v>0.42</v>
      </c>
      <c r="D69" s="51" t="s">
        <v>1644</v>
      </c>
      <c r="E69" s="52">
        <v>0.5</v>
      </c>
    </row>
    <row r="70" spans="1:5" s="24" customFormat="1" ht="24.75" customHeight="1">
      <c r="A70" s="44" t="s">
        <v>1516</v>
      </c>
      <c r="B70" s="49" t="s">
        <v>1645</v>
      </c>
      <c r="C70" s="46">
        <v>0.2</v>
      </c>
      <c r="D70" s="51" t="s">
        <v>1646</v>
      </c>
      <c r="E70" s="52">
        <v>0.5</v>
      </c>
    </row>
    <row r="71" spans="1:5" s="24" customFormat="1" ht="24.75" customHeight="1">
      <c r="A71" s="44" t="s">
        <v>1516</v>
      </c>
      <c r="B71" s="49" t="s">
        <v>1647</v>
      </c>
      <c r="C71" s="50">
        <v>0.49</v>
      </c>
      <c r="D71" s="44"/>
      <c r="E71" s="46"/>
    </row>
    <row r="72" spans="1:5" s="24" customFormat="1" ht="24.75" customHeight="1">
      <c r="A72" s="44" t="s">
        <v>1516</v>
      </c>
      <c r="B72" s="49" t="s">
        <v>1648</v>
      </c>
      <c r="C72" s="50">
        <v>0.1</v>
      </c>
      <c r="D72" s="44"/>
      <c r="E72" s="46"/>
    </row>
    <row r="73" spans="1:5" s="24" customFormat="1" ht="24.75" customHeight="1">
      <c r="A73" s="44" t="s">
        <v>1517</v>
      </c>
      <c r="B73" s="53" t="s">
        <v>1649</v>
      </c>
      <c r="C73" s="46">
        <v>0.03</v>
      </c>
      <c r="D73" s="44" t="s">
        <v>1650</v>
      </c>
      <c r="E73" s="46">
        <v>0.1</v>
      </c>
    </row>
    <row r="74" spans="1:5" s="24" customFormat="1" ht="24.75" customHeight="1">
      <c r="A74" s="44" t="s">
        <v>1517</v>
      </c>
      <c r="B74" s="53" t="s">
        <v>1651</v>
      </c>
      <c r="C74" s="46">
        <v>0.28</v>
      </c>
      <c r="D74" s="44" t="s">
        <v>1652</v>
      </c>
      <c r="E74" s="46">
        <v>0.37</v>
      </c>
    </row>
    <row r="75" spans="1:5" s="24" customFormat="1" ht="24.75" customHeight="1">
      <c r="A75" s="44" t="s">
        <v>1517</v>
      </c>
      <c r="B75" s="53" t="s">
        <v>1653</v>
      </c>
      <c r="C75" s="46">
        <v>0.3249</v>
      </c>
      <c r="D75" s="44" t="s">
        <v>1654</v>
      </c>
      <c r="E75" s="46">
        <v>0.56</v>
      </c>
    </row>
    <row r="76" spans="1:5" s="24" customFormat="1" ht="24.75" customHeight="1">
      <c r="A76" s="44" t="s">
        <v>1517</v>
      </c>
      <c r="B76" s="53" t="s">
        <v>1655</v>
      </c>
      <c r="C76" s="46">
        <v>0.2141</v>
      </c>
      <c r="D76" s="44" t="s">
        <v>1656</v>
      </c>
      <c r="E76" s="46">
        <v>0.16</v>
      </c>
    </row>
    <row r="77" spans="1:5" s="24" customFormat="1" ht="24.75" customHeight="1">
      <c r="A77" s="44" t="s">
        <v>1517</v>
      </c>
      <c r="B77" s="53" t="s">
        <v>1657</v>
      </c>
      <c r="C77" s="46">
        <v>0.05</v>
      </c>
      <c r="D77" s="44" t="s">
        <v>1658</v>
      </c>
      <c r="E77" s="46">
        <v>1.75</v>
      </c>
    </row>
    <row r="78" spans="1:5" s="24" customFormat="1" ht="24.75" customHeight="1">
      <c r="A78" s="44" t="s">
        <v>1517</v>
      </c>
      <c r="B78" s="53" t="s">
        <v>1659</v>
      </c>
      <c r="C78" s="46">
        <v>0.073</v>
      </c>
      <c r="D78" s="44" t="s">
        <v>1660</v>
      </c>
      <c r="E78" s="46">
        <v>0.89</v>
      </c>
    </row>
    <row r="79" spans="1:5" s="24" customFormat="1" ht="24.75" customHeight="1">
      <c r="A79" s="44" t="s">
        <v>1517</v>
      </c>
      <c r="B79" s="53" t="s">
        <v>1661</v>
      </c>
      <c r="C79" s="46">
        <v>0.118</v>
      </c>
      <c r="D79" s="44" t="s">
        <v>1662</v>
      </c>
      <c r="E79" s="46">
        <v>2.25</v>
      </c>
    </row>
    <row r="80" spans="1:5" s="24" customFormat="1" ht="24.75" customHeight="1">
      <c r="A80" s="44" t="s">
        <v>1517</v>
      </c>
      <c r="B80" s="53" t="s">
        <v>1663</v>
      </c>
      <c r="C80" s="46">
        <v>0.12</v>
      </c>
      <c r="D80" s="44"/>
      <c r="E80" s="46"/>
    </row>
    <row r="81" spans="1:5" s="24" customFormat="1" ht="24.75" customHeight="1">
      <c r="A81" s="44" t="s">
        <v>1517</v>
      </c>
      <c r="B81" s="53" t="s">
        <v>1664</v>
      </c>
      <c r="C81" s="46">
        <v>0.1</v>
      </c>
      <c r="D81" s="44"/>
      <c r="E81" s="46"/>
    </row>
    <row r="82" spans="1:5" s="24" customFormat="1" ht="24.75" customHeight="1">
      <c r="A82" s="44" t="s">
        <v>1517</v>
      </c>
      <c r="B82" s="53" t="s">
        <v>1665</v>
      </c>
      <c r="C82" s="46">
        <v>0.14</v>
      </c>
      <c r="D82" s="44"/>
      <c r="E82" s="46"/>
    </row>
    <row r="83" spans="1:5" s="24" customFormat="1" ht="24.75" customHeight="1">
      <c r="A83" s="44" t="s">
        <v>1517</v>
      </c>
      <c r="B83" s="53" t="s">
        <v>1666</v>
      </c>
      <c r="C83" s="46">
        <v>0.1</v>
      </c>
      <c r="D83" s="44"/>
      <c r="E83" s="46"/>
    </row>
    <row r="84" spans="1:5" s="24" customFormat="1" ht="24.75" customHeight="1">
      <c r="A84" s="44" t="s">
        <v>1517</v>
      </c>
      <c r="B84" s="53" t="s">
        <v>1667</v>
      </c>
      <c r="C84" s="46">
        <v>0.2</v>
      </c>
      <c r="D84" s="44"/>
      <c r="E84" s="46"/>
    </row>
    <row r="85" spans="1:5" s="24" customFormat="1" ht="24.75" customHeight="1">
      <c r="A85" s="44" t="s">
        <v>1517</v>
      </c>
      <c r="B85" s="53" t="s">
        <v>1668</v>
      </c>
      <c r="C85" s="46">
        <v>0.2</v>
      </c>
      <c r="D85" s="44"/>
      <c r="E85" s="46"/>
    </row>
    <row r="86" spans="1:5" s="24" customFormat="1" ht="24.75" customHeight="1">
      <c r="A86" s="44" t="s">
        <v>1517</v>
      </c>
      <c r="B86" s="53" t="s">
        <v>1669</v>
      </c>
      <c r="C86" s="46">
        <v>0.55</v>
      </c>
      <c r="D86" s="44"/>
      <c r="E86" s="46"/>
    </row>
    <row r="87" spans="1:5" s="24" customFormat="1" ht="24.75" customHeight="1">
      <c r="A87" s="44" t="s">
        <v>1518</v>
      </c>
      <c r="B87" s="45" t="s">
        <v>1670</v>
      </c>
      <c r="C87" s="46">
        <v>0.1</v>
      </c>
      <c r="D87" s="39" t="s">
        <v>1671</v>
      </c>
      <c r="E87" s="46">
        <v>0.6</v>
      </c>
    </row>
    <row r="88" spans="1:5" s="24" customFormat="1" ht="24.75" customHeight="1">
      <c r="A88" s="44" t="s">
        <v>1518</v>
      </c>
      <c r="B88" s="54" t="s">
        <v>1672</v>
      </c>
      <c r="C88" s="46">
        <v>0.16</v>
      </c>
      <c r="D88" s="39" t="s">
        <v>1673</v>
      </c>
      <c r="E88" s="46">
        <v>0.6</v>
      </c>
    </row>
    <row r="89" spans="1:5" s="24" customFormat="1" ht="24.75" customHeight="1">
      <c r="A89" s="44" t="s">
        <v>1518</v>
      </c>
      <c r="B89" s="55" t="s">
        <v>1674</v>
      </c>
      <c r="C89" s="46">
        <v>0.0638</v>
      </c>
      <c r="D89" s="39" t="s">
        <v>1675</v>
      </c>
      <c r="E89" s="46">
        <v>0.34</v>
      </c>
    </row>
    <row r="90" spans="1:5" s="24" customFormat="1" ht="24.75" customHeight="1">
      <c r="A90" s="44" t="s">
        <v>1518</v>
      </c>
      <c r="B90" s="55" t="s">
        <v>1676</v>
      </c>
      <c r="C90" s="46">
        <v>0.0496</v>
      </c>
      <c r="D90" s="39" t="s">
        <v>1677</v>
      </c>
      <c r="E90" s="46">
        <v>0.8</v>
      </c>
    </row>
    <row r="91" spans="1:5" s="24" customFormat="1" ht="24.75" customHeight="1">
      <c r="A91" s="44" t="s">
        <v>1518</v>
      </c>
      <c r="B91" s="55" t="s">
        <v>1678</v>
      </c>
      <c r="C91" s="46">
        <v>0.0618</v>
      </c>
      <c r="D91" s="39" t="s">
        <v>1679</v>
      </c>
      <c r="E91" s="46">
        <v>0.59</v>
      </c>
    </row>
    <row r="92" spans="1:5" s="24" customFormat="1" ht="24.75" customHeight="1">
      <c r="A92" s="44" t="s">
        <v>1518</v>
      </c>
      <c r="B92" s="55" t="s">
        <v>1680</v>
      </c>
      <c r="C92" s="46">
        <v>0.08</v>
      </c>
      <c r="D92" s="39" t="s">
        <v>1681</v>
      </c>
      <c r="E92" s="46">
        <v>0.68</v>
      </c>
    </row>
    <row r="93" spans="1:5" s="24" customFormat="1" ht="24.75" customHeight="1">
      <c r="A93" s="44" t="s">
        <v>1518</v>
      </c>
      <c r="B93" s="55" t="s">
        <v>1682</v>
      </c>
      <c r="C93" s="46">
        <v>0.055</v>
      </c>
      <c r="D93" s="44"/>
      <c r="E93" s="46"/>
    </row>
    <row r="94" spans="1:5" s="24" customFormat="1" ht="24.75" customHeight="1">
      <c r="A94" s="44" t="s">
        <v>1518</v>
      </c>
      <c r="B94" s="56" t="s">
        <v>1683</v>
      </c>
      <c r="C94" s="46">
        <v>0.0406</v>
      </c>
      <c r="D94" s="44"/>
      <c r="E94" s="46"/>
    </row>
    <row r="95" spans="1:5" s="24" customFormat="1" ht="24.75" customHeight="1">
      <c r="A95" s="44" t="s">
        <v>1518</v>
      </c>
      <c r="B95" s="56" t="s">
        <v>1684</v>
      </c>
      <c r="C95" s="46">
        <v>0.0403</v>
      </c>
      <c r="D95" s="44"/>
      <c r="E95" s="46"/>
    </row>
    <row r="96" spans="1:5" s="24" customFormat="1" ht="24.75" customHeight="1">
      <c r="A96" s="44" t="s">
        <v>1518</v>
      </c>
      <c r="B96" s="39" t="s">
        <v>1685</v>
      </c>
      <c r="C96" s="46">
        <v>0.1</v>
      </c>
      <c r="D96" s="44"/>
      <c r="E96" s="46"/>
    </row>
    <row r="97" spans="1:5" s="24" customFormat="1" ht="24.75" customHeight="1">
      <c r="A97" s="44" t="s">
        <v>1518</v>
      </c>
      <c r="B97" s="56" t="s">
        <v>1686</v>
      </c>
      <c r="C97" s="46">
        <v>0.24</v>
      </c>
      <c r="D97" s="44"/>
      <c r="E97" s="46"/>
    </row>
    <row r="98" spans="1:5" s="24" customFormat="1" ht="24.75" customHeight="1">
      <c r="A98" s="44" t="s">
        <v>1518</v>
      </c>
      <c r="B98" s="56" t="s">
        <v>1687</v>
      </c>
      <c r="C98" s="46">
        <v>0.03</v>
      </c>
      <c r="D98" s="44"/>
      <c r="E98" s="46"/>
    </row>
    <row r="99" spans="1:5" s="24" customFormat="1" ht="24.75" customHeight="1">
      <c r="A99" s="44" t="s">
        <v>1518</v>
      </c>
      <c r="B99" s="57" t="s">
        <v>1688</v>
      </c>
      <c r="C99" s="46">
        <v>0.11</v>
      </c>
      <c r="D99" s="44"/>
      <c r="E99" s="46"/>
    </row>
    <row r="100" spans="1:5" s="24" customFormat="1" ht="24.75" customHeight="1">
      <c r="A100" s="44" t="s">
        <v>1518</v>
      </c>
      <c r="B100" s="57" t="s">
        <v>1689</v>
      </c>
      <c r="C100" s="46">
        <v>0.06</v>
      </c>
      <c r="D100" s="44"/>
      <c r="E100" s="46"/>
    </row>
    <row r="101" spans="1:5" s="24" customFormat="1" ht="24.75" customHeight="1">
      <c r="A101" s="44" t="s">
        <v>1518</v>
      </c>
      <c r="B101" s="57" t="s">
        <v>1690</v>
      </c>
      <c r="C101" s="46">
        <v>0.1462</v>
      </c>
      <c r="D101" s="44"/>
      <c r="E101" s="46"/>
    </row>
    <row r="102" spans="1:5" s="24" customFormat="1" ht="24.75" customHeight="1">
      <c r="A102" s="44" t="s">
        <v>1518</v>
      </c>
      <c r="B102" s="58" t="s">
        <v>1691</v>
      </c>
      <c r="C102" s="46">
        <v>0.1</v>
      </c>
      <c r="D102" s="44"/>
      <c r="E102" s="46"/>
    </row>
    <row r="103" spans="1:5" s="24" customFormat="1" ht="24.75" customHeight="1">
      <c r="A103" s="44" t="s">
        <v>1518</v>
      </c>
      <c r="B103" s="58" t="s">
        <v>1692</v>
      </c>
      <c r="C103" s="46">
        <v>0.0593</v>
      </c>
      <c r="D103" s="44"/>
      <c r="E103" s="46"/>
    </row>
    <row r="104" spans="1:5" s="24" customFormat="1" ht="24.75" customHeight="1">
      <c r="A104" s="44" t="s">
        <v>1518</v>
      </c>
      <c r="B104" s="39" t="s">
        <v>1693</v>
      </c>
      <c r="C104" s="46">
        <v>0.04</v>
      </c>
      <c r="D104" s="44"/>
      <c r="E104" s="46"/>
    </row>
    <row r="105" spans="1:5" s="24" customFormat="1" ht="24.75" customHeight="1">
      <c r="A105" s="44" t="s">
        <v>1518</v>
      </c>
      <c r="B105" s="59" t="s">
        <v>1694</v>
      </c>
      <c r="C105" s="46">
        <v>0.0593</v>
      </c>
      <c r="D105" s="44"/>
      <c r="E105" s="46"/>
    </row>
    <row r="106" spans="1:5" s="24" customFormat="1" ht="24.75" customHeight="1">
      <c r="A106" s="44" t="s">
        <v>1518</v>
      </c>
      <c r="B106" s="59" t="s">
        <v>1695</v>
      </c>
      <c r="C106" s="46">
        <v>0.04</v>
      </c>
      <c r="D106" s="44"/>
      <c r="E106" s="46"/>
    </row>
    <row r="107" spans="1:5" s="24" customFormat="1" ht="24.75" customHeight="1">
      <c r="A107" s="44" t="s">
        <v>1518</v>
      </c>
      <c r="B107" s="57" t="s">
        <v>1696</v>
      </c>
      <c r="C107" s="46">
        <v>0.2</v>
      </c>
      <c r="D107" s="44"/>
      <c r="E107" s="46"/>
    </row>
    <row r="108" spans="1:5" s="24" customFormat="1" ht="24.75" customHeight="1">
      <c r="A108" s="44" t="s">
        <v>1518</v>
      </c>
      <c r="B108" s="39" t="s">
        <v>1697</v>
      </c>
      <c r="C108" s="46">
        <v>0.14</v>
      </c>
      <c r="D108" s="44"/>
      <c r="E108" s="46"/>
    </row>
    <row r="109" spans="1:5" s="24" customFormat="1" ht="24.75" customHeight="1">
      <c r="A109" s="44" t="s">
        <v>1518</v>
      </c>
      <c r="B109" s="39" t="s">
        <v>1698</v>
      </c>
      <c r="C109" s="46">
        <v>0.0594</v>
      </c>
      <c r="D109" s="44"/>
      <c r="E109" s="46"/>
    </row>
    <row r="110" spans="1:5" s="24" customFormat="1" ht="24.75" customHeight="1">
      <c r="A110" s="44" t="s">
        <v>1518</v>
      </c>
      <c r="B110" s="39" t="s">
        <v>1699</v>
      </c>
      <c r="C110" s="46">
        <v>0.1247</v>
      </c>
      <c r="D110" s="44"/>
      <c r="E110" s="46"/>
    </row>
    <row r="111" spans="1:5" s="24" customFormat="1" ht="24.75" customHeight="1">
      <c r="A111" s="44" t="s">
        <v>1518</v>
      </c>
      <c r="B111" s="39" t="s">
        <v>1700</v>
      </c>
      <c r="C111" s="46">
        <v>0.07</v>
      </c>
      <c r="D111" s="44"/>
      <c r="E111" s="46"/>
    </row>
    <row r="112" spans="1:5" s="24" customFormat="1" ht="24.75" customHeight="1">
      <c r="A112" s="44" t="s">
        <v>1519</v>
      </c>
      <c r="B112" s="39" t="s">
        <v>1701</v>
      </c>
      <c r="C112" s="41">
        <v>0.2296</v>
      </c>
      <c r="D112" s="45" t="s">
        <v>1702</v>
      </c>
      <c r="E112" s="41">
        <v>0.13</v>
      </c>
    </row>
    <row r="113" spans="1:5" s="24" customFormat="1" ht="24.75" customHeight="1">
      <c r="A113" s="44" t="s">
        <v>1519</v>
      </c>
      <c r="B113" s="39" t="s">
        <v>1703</v>
      </c>
      <c r="C113" s="41">
        <v>0.16</v>
      </c>
      <c r="D113" s="45" t="s">
        <v>1704</v>
      </c>
      <c r="E113" s="41">
        <v>0.44</v>
      </c>
    </row>
    <row r="114" spans="1:5" s="24" customFormat="1" ht="24.75" customHeight="1">
      <c r="A114" s="44" t="s">
        <v>1519</v>
      </c>
      <c r="B114" s="39" t="s">
        <v>1705</v>
      </c>
      <c r="C114" s="41">
        <v>0.112</v>
      </c>
      <c r="D114" s="60" t="s">
        <v>1706</v>
      </c>
      <c r="E114" s="41">
        <v>1.61</v>
      </c>
    </row>
    <row r="115" spans="1:5" s="24" customFormat="1" ht="24.75" customHeight="1">
      <c r="A115" s="44" t="s">
        <v>1519</v>
      </c>
      <c r="B115" s="39" t="s">
        <v>1707</v>
      </c>
      <c r="C115" s="41">
        <v>0.1304</v>
      </c>
      <c r="D115" s="45" t="s">
        <v>1708</v>
      </c>
      <c r="E115" s="41">
        <v>0.5</v>
      </c>
    </row>
    <row r="116" spans="1:5" s="24" customFormat="1" ht="24.75" customHeight="1">
      <c r="A116" s="44" t="s">
        <v>1519</v>
      </c>
      <c r="B116" s="39" t="s">
        <v>1709</v>
      </c>
      <c r="C116" s="41">
        <v>0.038</v>
      </c>
      <c r="D116" s="45" t="s">
        <v>1710</v>
      </c>
      <c r="E116" s="41">
        <v>0.41</v>
      </c>
    </row>
    <row r="117" spans="1:5" s="24" customFormat="1" ht="24.75" customHeight="1">
      <c r="A117" s="44" t="s">
        <v>1519</v>
      </c>
      <c r="B117" s="39" t="s">
        <v>1711</v>
      </c>
      <c r="C117" s="41">
        <v>0.58</v>
      </c>
      <c r="D117" s="45" t="s">
        <v>1712</v>
      </c>
      <c r="E117" s="41">
        <v>0.5</v>
      </c>
    </row>
    <row r="118" spans="1:5" s="24" customFormat="1" ht="24.75" customHeight="1">
      <c r="A118" s="44" t="s">
        <v>1519</v>
      </c>
      <c r="B118" s="39" t="s">
        <v>1709</v>
      </c>
      <c r="C118" s="41">
        <v>0.062</v>
      </c>
      <c r="D118" s="39" t="s">
        <v>1713</v>
      </c>
      <c r="E118" s="41">
        <v>1.15</v>
      </c>
    </row>
    <row r="119" spans="1:5" s="24" customFormat="1" ht="24.75" customHeight="1">
      <c r="A119" s="44" t="s">
        <v>1519</v>
      </c>
      <c r="B119" s="39" t="s">
        <v>1714</v>
      </c>
      <c r="C119" s="41">
        <v>0.098</v>
      </c>
      <c r="D119" s="44"/>
      <c r="E119" s="46"/>
    </row>
    <row r="120" spans="1:5" s="24" customFormat="1" ht="24.75" customHeight="1">
      <c r="A120" s="44" t="s">
        <v>1715</v>
      </c>
      <c r="B120" s="61" t="s">
        <v>1716</v>
      </c>
      <c r="C120" s="62">
        <v>0.04</v>
      </c>
      <c r="D120" s="63" t="s">
        <v>1717</v>
      </c>
      <c r="E120" s="62">
        <v>1.2</v>
      </c>
    </row>
    <row r="121" spans="1:5" s="24" customFormat="1" ht="24.75" customHeight="1">
      <c r="A121" s="44" t="s">
        <v>1715</v>
      </c>
      <c r="B121" s="64" t="s">
        <v>1718</v>
      </c>
      <c r="C121" s="62">
        <v>0.4914</v>
      </c>
      <c r="D121" s="64" t="s">
        <v>1719</v>
      </c>
      <c r="E121" s="62">
        <v>0.2</v>
      </c>
    </row>
    <row r="122" spans="1:5" s="24" customFormat="1" ht="24.75" customHeight="1">
      <c r="A122" s="44" t="s">
        <v>1715</v>
      </c>
      <c r="B122" s="64" t="s">
        <v>1720</v>
      </c>
      <c r="C122" s="62">
        <v>0.05</v>
      </c>
      <c r="D122" s="63" t="s">
        <v>1721</v>
      </c>
      <c r="E122" s="46">
        <v>1.5</v>
      </c>
    </row>
    <row r="123" spans="1:5" s="24" customFormat="1" ht="24.75" customHeight="1">
      <c r="A123" s="44" t="s">
        <v>1715</v>
      </c>
      <c r="B123" s="64" t="s">
        <v>1722</v>
      </c>
      <c r="C123" s="62">
        <v>0.1</v>
      </c>
      <c r="D123" s="63" t="s">
        <v>1723</v>
      </c>
      <c r="E123" s="46">
        <v>0.49</v>
      </c>
    </row>
    <row r="124" spans="1:5" s="24" customFormat="1" ht="24.75" customHeight="1">
      <c r="A124" s="44" t="s">
        <v>1715</v>
      </c>
      <c r="B124" s="64" t="s">
        <v>1724</v>
      </c>
      <c r="C124" s="62">
        <v>0.45</v>
      </c>
      <c r="D124" s="44"/>
      <c r="E124" s="46"/>
    </row>
    <row r="125" spans="1:5" s="24" customFormat="1" ht="24.75" customHeight="1">
      <c r="A125" s="44" t="s">
        <v>1715</v>
      </c>
      <c r="B125" s="64" t="s">
        <v>1725</v>
      </c>
      <c r="C125" s="62">
        <v>0.0306</v>
      </c>
      <c r="D125" s="44"/>
      <c r="E125" s="46"/>
    </row>
    <row r="126" spans="1:5" s="24" customFormat="1" ht="24.75" customHeight="1">
      <c r="A126" s="44" t="s">
        <v>1715</v>
      </c>
      <c r="B126" s="64" t="s">
        <v>1726</v>
      </c>
      <c r="C126" s="62">
        <v>0.12</v>
      </c>
      <c r="D126" s="44"/>
      <c r="E126" s="46"/>
    </row>
    <row r="127" spans="1:5" s="24" customFormat="1" ht="24.75" customHeight="1">
      <c r="A127" s="44" t="s">
        <v>1715</v>
      </c>
      <c r="B127" s="64"/>
      <c r="C127" s="62">
        <v>0.1</v>
      </c>
      <c r="D127" s="44"/>
      <c r="E127" s="46"/>
    </row>
    <row r="128" spans="1:5" s="24" customFormat="1" ht="24.75" customHeight="1">
      <c r="A128" s="44" t="s">
        <v>1715</v>
      </c>
      <c r="B128" s="64" t="s">
        <v>1727</v>
      </c>
      <c r="C128" s="62">
        <v>0.02</v>
      </c>
      <c r="D128" s="44"/>
      <c r="E128" s="46"/>
    </row>
    <row r="129" spans="1:5" s="24" customFormat="1" ht="24.75" customHeight="1">
      <c r="A129" s="44" t="s">
        <v>1715</v>
      </c>
      <c r="B129" s="64" t="s">
        <v>1728</v>
      </c>
      <c r="C129" s="62">
        <v>0.0181</v>
      </c>
      <c r="D129" s="44"/>
      <c r="E129" s="46"/>
    </row>
    <row r="130" spans="1:5" s="24" customFormat="1" ht="24.75" customHeight="1">
      <c r="A130" s="44" t="s">
        <v>1715</v>
      </c>
      <c r="B130" s="64" t="s">
        <v>1729</v>
      </c>
      <c r="C130" s="62">
        <v>0.3</v>
      </c>
      <c r="D130" s="44"/>
      <c r="E130" s="46"/>
    </row>
    <row r="131" spans="1:5" s="24" customFormat="1" ht="24.75" customHeight="1">
      <c r="A131" s="44" t="s">
        <v>1715</v>
      </c>
      <c r="B131" s="63" t="s">
        <v>1730</v>
      </c>
      <c r="C131" s="62">
        <v>0.0299</v>
      </c>
      <c r="D131" s="44"/>
      <c r="E131" s="46"/>
    </row>
    <row r="132" spans="1:5" s="24" customFormat="1" ht="24.75" customHeight="1">
      <c r="A132" s="44" t="s">
        <v>1715</v>
      </c>
      <c r="B132" s="63" t="s">
        <v>1731</v>
      </c>
      <c r="C132" s="62">
        <v>0.03</v>
      </c>
      <c r="D132" s="44"/>
      <c r="E132" s="46"/>
    </row>
    <row r="133" spans="1:5" s="24" customFormat="1" ht="24.75" customHeight="1">
      <c r="A133" s="44" t="s">
        <v>1715</v>
      </c>
      <c r="B133" s="63" t="s">
        <v>1732</v>
      </c>
      <c r="C133" s="62">
        <v>0.09</v>
      </c>
      <c r="D133" s="44"/>
      <c r="E133" s="46"/>
    </row>
    <row r="134" spans="1:5" s="24" customFormat="1" ht="24.75" customHeight="1">
      <c r="A134" s="44" t="s">
        <v>1715</v>
      </c>
      <c r="B134" s="63" t="s">
        <v>1733</v>
      </c>
      <c r="C134" s="62">
        <v>0.03</v>
      </c>
      <c r="D134" s="44"/>
      <c r="E134" s="46"/>
    </row>
    <row r="135" spans="1:5" s="24" customFormat="1" ht="24.75" customHeight="1">
      <c r="A135" s="44" t="s">
        <v>1715</v>
      </c>
      <c r="B135" s="63" t="s">
        <v>1734</v>
      </c>
      <c r="C135" s="62">
        <v>0.09</v>
      </c>
      <c r="D135" s="44"/>
      <c r="E135" s="46"/>
    </row>
    <row r="136" spans="1:5" s="24" customFormat="1" ht="24.75" customHeight="1">
      <c r="A136" s="44" t="s">
        <v>1521</v>
      </c>
      <c r="B136" s="45" t="s">
        <v>1735</v>
      </c>
      <c r="C136" s="46">
        <v>0.02</v>
      </c>
      <c r="D136" s="45" t="s">
        <v>1736</v>
      </c>
      <c r="E136" s="46">
        <v>1</v>
      </c>
    </row>
    <row r="137" spans="1:5" s="24" customFormat="1" ht="24.75" customHeight="1">
      <c r="A137" s="44" t="s">
        <v>1521</v>
      </c>
      <c r="B137" s="45" t="s">
        <v>1737</v>
      </c>
      <c r="C137" s="46">
        <v>0.055</v>
      </c>
      <c r="D137" s="45" t="s">
        <v>1738</v>
      </c>
      <c r="E137" s="46">
        <v>1</v>
      </c>
    </row>
    <row r="138" spans="1:5" s="24" customFormat="1" ht="24.75" customHeight="1">
      <c r="A138" s="44" t="s">
        <v>1521</v>
      </c>
      <c r="B138" s="45" t="s">
        <v>1739</v>
      </c>
      <c r="C138" s="46">
        <v>0.085</v>
      </c>
      <c r="D138" s="45" t="s">
        <v>1740</v>
      </c>
      <c r="E138" s="46">
        <v>0.77</v>
      </c>
    </row>
    <row r="139" spans="1:5" s="24" customFormat="1" ht="24.75" customHeight="1">
      <c r="A139" s="44" t="s">
        <v>1521</v>
      </c>
      <c r="B139" s="45" t="s">
        <v>1741</v>
      </c>
      <c r="C139" s="46">
        <v>0.02</v>
      </c>
      <c r="D139" s="45" t="s">
        <v>1740</v>
      </c>
      <c r="E139" s="46">
        <v>1</v>
      </c>
    </row>
    <row r="140" spans="1:5" s="24" customFormat="1" ht="24.75" customHeight="1">
      <c r="A140" s="44" t="s">
        <v>1521</v>
      </c>
      <c r="B140" s="45" t="s">
        <v>1742</v>
      </c>
      <c r="C140" s="46">
        <v>0.11</v>
      </c>
      <c r="D140" s="45" t="s">
        <v>1743</v>
      </c>
      <c r="E140" s="46">
        <v>1</v>
      </c>
    </row>
    <row r="141" spans="1:5" s="24" customFormat="1" ht="24.75" customHeight="1">
      <c r="A141" s="44" t="s">
        <v>1521</v>
      </c>
      <c r="B141" s="45" t="s">
        <v>1744</v>
      </c>
      <c r="C141" s="46">
        <v>0.015</v>
      </c>
      <c r="D141" s="45" t="s">
        <v>1745</v>
      </c>
      <c r="E141" s="46">
        <v>0.61</v>
      </c>
    </row>
    <row r="142" spans="1:5" s="24" customFormat="1" ht="24.75" customHeight="1">
      <c r="A142" s="44" t="s">
        <v>1521</v>
      </c>
      <c r="B142" s="45" t="s">
        <v>1746</v>
      </c>
      <c r="C142" s="46">
        <v>0.09</v>
      </c>
      <c r="D142" s="44"/>
      <c r="E142" s="46"/>
    </row>
    <row r="143" spans="1:5" s="24" customFormat="1" ht="24.75" customHeight="1">
      <c r="A143" s="44" t="s">
        <v>1521</v>
      </c>
      <c r="B143" s="45" t="s">
        <v>1747</v>
      </c>
      <c r="C143" s="46">
        <v>0.02</v>
      </c>
      <c r="D143" s="44"/>
      <c r="E143" s="46"/>
    </row>
    <row r="144" spans="1:5" s="24" customFormat="1" ht="24.75" customHeight="1">
      <c r="A144" s="44" t="s">
        <v>1521</v>
      </c>
      <c r="B144" s="45" t="s">
        <v>1748</v>
      </c>
      <c r="C144" s="46">
        <v>0.012</v>
      </c>
      <c r="D144" s="44"/>
      <c r="E144" s="46"/>
    </row>
    <row r="145" spans="1:5" s="24" customFormat="1" ht="24.75" customHeight="1">
      <c r="A145" s="44" t="s">
        <v>1521</v>
      </c>
      <c r="B145" s="45" t="s">
        <v>1749</v>
      </c>
      <c r="C145" s="46">
        <v>0.017</v>
      </c>
      <c r="D145" s="44"/>
      <c r="E145" s="46"/>
    </row>
    <row r="146" spans="1:5" s="24" customFormat="1" ht="24.75" customHeight="1">
      <c r="A146" s="44" t="s">
        <v>1521</v>
      </c>
      <c r="B146" s="45" t="s">
        <v>1750</v>
      </c>
      <c r="C146" s="46">
        <v>0.03</v>
      </c>
      <c r="D146" s="44"/>
      <c r="E146" s="46"/>
    </row>
    <row r="147" spans="1:5" s="24" customFormat="1" ht="24.75" customHeight="1">
      <c r="A147" s="44" t="s">
        <v>1521</v>
      </c>
      <c r="B147" s="45" t="s">
        <v>1751</v>
      </c>
      <c r="C147" s="46">
        <v>0.029</v>
      </c>
      <c r="D147" s="44"/>
      <c r="E147" s="46"/>
    </row>
    <row r="148" spans="1:5" s="24" customFormat="1" ht="24.75" customHeight="1">
      <c r="A148" s="44" t="s">
        <v>1521</v>
      </c>
      <c r="B148" s="45" t="s">
        <v>1752</v>
      </c>
      <c r="C148" s="46">
        <v>0.008</v>
      </c>
      <c r="D148" s="44"/>
      <c r="E148" s="46"/>
    </row>
    <row r="149" spans="1:5" s="24" customFormat="1" ht="24.75" customHeight="1">
      <c r="A149" s="44" t="s">
        <v>1521</v>
      </c>
      <c r="B149" s="45" t="s">
        <v>1753</v>
      </c>
      <c r="C149" s="46">
        <v>0.06</v>
      </c>
      <c r="D149" s="44"/>
      <c r="E149" s="46"/>
    </row>
    <row r="150" spans="1:5" s="24" customFormat="1" ht="24.75" customHeight="1">
      <c r="A150" s="44" t="s">
        <v>1521</v>
      </c>
      <c r="B150" s="45" t="s">
        <v>1754</v>
      </c>
      <c r="C150" s="46">
        <v>0.17</v>
      </c>
      <c r="D150" s="44"/>
      <c r="E150" s="46"/>
    </row>
    <row r="151" spans="1:5" s="24" customFormat="1" ht="24.75" customHeight="1">
      <c r="A151" s="44" t="s">
        <v>1521</v>
      </c>
      <c r="B151" s="45" t="s">
        <v>1755</v>
      </c>
      <c r="C151" s="46">
        <v>0.009</v>
      </c>
      <c r="D151" s="44"/>
      <c r="E151" s="46"/>
    </row>
    <row r="152" spans="1:5" s="24" customFormat="1" ht="24.75" customHeight="1">
      <c r="A152" s="44" t="s">
        <v>1521</v>
      </c>
      <c r="B152" s="45" t="s">
        <v>1756</v>
      </c>
      <c r="C152" s="46">
        <v>0.27</v>
      </c>
      <c r="D152" s="44"/>
      <c r="E152" s="46"/>
    </row>
    <row r="153" spans="1:5" s="24" customFormat="1" ht="24.75" customHeight="1">
      <c r="A153" s="44" t="s">
        <v>1521</v>
      </c>
      <c r="B153" s="45" t="s">
        <v>1757</v>
      </c>
      <c r="C153" s="46">
        <v>0.04</v>
      </c>
      <c r="D153" s="44"/>
      <c r="E153" s="46"/>
    </row>
    <row r="154" spans="1:5" s="24" customFormat="1" ht="24.75" customHeight="1">
      <c r="A154" s="44" t="s">
        <v>1521</v>
      </c>
      <c r="B154" s="45" t="s">
        <v>1758</v>
      </c>
      <c r="C154" s="46">
        <v>0.29</v>
      </c>
      <c r="D154" s="44"/>
      <c r="E154" s="46"/>
    </row>
  </sheetData>
  <sheetProtection/>
  <mergeCells count="6">
    <mergeCell ref="A2:E2"/>
    <mergeCell ref="D3:E3"/>
    <mergeCell ref="B4:C4"/>
    <mergeCell ref="D4:E4"/>
    <mergeCell ref="A4:A5"/>
    <mergeCell ref="B126:B127"/>
  </mergeCells>
  <printOptions horizontalCentered="1"/>
  <pageMargins left="0.38958333333333334" right="0.38958333333333334" top="0.9798611111111111" bottom="0.9798611111111111" header="0.5097222222222222" footer="0.5097222222222222"/>
  <pageSetup horizontalDpi="600" verticalDpi="600" orientation="portrait" paperSize="9"/>
</worksheet>
</file>

<file path=xl/worksheets/sheet31.xml><?xml version="1.0" encoding="utf-8"?>
<worksheet xmlns="http://schemas.openxmlformats.org/spreadsheetml/2006/main" xmlns:r="http://schemas.openxmlformats.org/officeDocument/2006/relationships">
  <dimension ref="A1:D258"/>
  <sheetViews>
    <sheetView tabSelected="1" zoomScaleSheetLayoutView="100" workbookViewId="0" topLeftCell="A1">
      <selection activeCell="H7" sqref="H7"/>
    </sheetView>
  </sheetViews>
  <sheetFormatPr defaultColWidth="9.00390625" defaultRowHeight="33.75" customHeight="1"/>
  <cols>
    <col min="1" max="1" width="9.00390625" style="2" customWidth="1"/>
    <col min="2" max="2" width="32.625" style="3" customWidth="1"/>
    <col min="3" max="3" width="81.625" style="3" customWidth="1"/>
    <col min="4" max="4" width="20.125" style="1" customWidth="1"/>
    <col min="5" max="16384" width="9.00390625" style="1" customWidth="1"/>
  </cols>
  <sheetData>
    <row r="1" spans="1:4" s="1" customFormat="1" ht="33.75" customHeight="1">
      <c r="A1" s="4" t="s">
        <v>1759</v>
      </c>
      <c r="B1" s="5"/>
      <c r="C1" s="5"/>
      <c r="D1" s="6"/>
    </row>
    <row r="2" spans="1:4" s="2" customFormat="1" ht="33.75" customHeight="1">
      <c r="A2" s="7" t="s">
        <v>1760</v>
      </c>
      <c r="B2" s="7" t="s">
        <v>1761</v>
      </c>
      <c r="C2" s="7" t="s">
        <v>1545</v>
      </c>
      <c r="D2" s="7" t="s">
        <v>1762</v>
      </c>
    </row>
    <row r="3" spans="1:4" s="1" customFormat="1" ht="33.75" customHeight="1">
      <c r="A3" s="8">
        <v>1</v>
      </c>
      <c r="B3" s="9" t="s">
        <v>1763</v>
      </c>
      <c r="C3" s="9" t="s">
        <v>1764</v>
      </c>
      <c r="D3" s="8">
        <v>276</v>
      </c>
    </row>
    <row r="4" spans="1:4" s="1" customFormat="1" ht="33.75" customHeight="1">
      <c r="A4" s="10" t="s">
        <v>1765</v>
      </c>
      <c r="B4" s="11" t="s">
        <v>1766</v>
      </c>
      <c r="C4" s="11" t="s">
        <v>1767</v>
      </c>
      <c r="D4" s="8">
        <v>70</v>
      </c>
    </row>
    <row r="5" spans="1:4" s="1" customFormat="1" ht="33.75" customHeight="1">
      <c r="A5" s="10" t="s">
        <v>1768</v>
      </c>
      <c r="B5" s="11" t="s">
        <v>1766</v>
      </c>
      <c r="C5" s="11" t="s">
        <v>1769</v>
      </c>
      <c r="D5" s="8">
        <v>3.36</v>
      </c>
    </row>
    <row r="6" spans="1:4" s="1" customFormat="1" ht="33.75" customHeight="1">
      <c r="A6" s="10" t="s">
        <v>1770</v>
      </c>
      <c r="B6" s="11" t="s">
        <v>1766</v>
      </c>
      <c r="C6" s="11" t="s">
        <v>1771</v>
      </c>
      <c r="D6" s="8">
        <v>1.4</v>
      </c>
    </row>
    <row r="7" spans="1:4" s="1" customFormat="1" ht="33.75" customHeight="1">
      <c r="A7" s="10" t="s">
        <v>1772</v>
      </c>
      <c r="B7" s="11" t="s">
        <v>1766</v>
      </c>
      <c r="C7" s="11" t="s">
        <v>1773</v>
      </c>
      <c r="D7" s="8">
        <v>80</v>
      </c>
    </row>
    <row r="8" spans="1:4" s="1" customFormat="1" ht="33.75" customHeight="1">
      <c r="A8" s="8">
        <v>3</v>
      </c>
      <c r="B8" s="11" t="s">
        <v>1774</v>
      </c>
      <c r="C8" s="11" t="s">
        <v>1775</v>
      </c>
      <c r="D8" s="8">
        <v>300</v>
      </c>
    </row>
    <row r="9" spans="1:4" ht="33.75" customHeight="1">
      <c r="A9" s="10" t="s">
        <v>1776</v>
      </c>
      <c r="B9" s="9" t="s">
        <v>1777</v>
      </c>
      <c r="C9" s="9" t="s">
        <v>1778</v>
      </c>
      <c r="D9" s="8">
        <v>14</v>
      </c>
    </row>
    <row r="10" spans="1:4" ht="33.75" customHeight="1">
      <c r="A10" s="10" t="s">
        <v>1779</v>
      </c>
      <c r="B10" s="9" t="s">
        <v>1777</v>
      </c>
      <c r="C10" s="9" t="s">
        <v>1780</v>
      </c>
      <c r="D10" s="8">
        <v>84</v>
      </c>
    </row>
    <row r="11" spans="1:4" ht="33.75" customHeight="1">
      <c r="A11" s="10" t="s">
        <v>1781</v>
      </c>
      <c r="B11" s="9" t="s">
        <v>1777</v>
      </c>
      <c r="C11" s="9" t="s">
        <v>1782</v>
      </c>
      <c r="D11" s="8">
        <v>650</v>
      </c>
    </row>
    <row r="12" spans="1:4" ht="33.75" customHeight="1">
      <c r="A12" s="10" t="s">
        <v>1783</v>
      </c>
      <c r="B12" s="9" t="s">
        <v>1777</v>
      </c>
      <c r="C12" s="9" t="s">
        <v>1784</v>
      </c>
      <c r="D12" s="8">
        <v>64</v>
      </c>
    </row>
    <row r="13" spans="1:4" ht="33.75" customHeight="1">
      <c r="A13" s="10" t="s">
        <v>1785</v>
      </c>
      <c r="B13" s="9" t="s">
        <v>1777</v>
      </c>
      <c r="C13" s="9" t="s">
        <v>1786</v>
      </c>
      <c r="D13" s="8">
        <v>120</v>
      </c>
    </row>
    <row r="14" spans="1:4" ht="33.75" customHeight="1">
      <c r="A14" s="10" t="s">
        <v>1787</v>
      </c>
      <c r="B14" s="9" t="s">
        <v>1777</v>
      </c>
      <c r="C14" s="9" t="s">
        <v>1788</v>
      </c>
      <c r="D14" s="8">
        <v>35</v>
      </c>
    </row>
    <row r="15" spans="1:4" ht="33.75" customHeight="1">
      <c r="A15" s="10" t="s">
        <v>1789</v>
      </c>
      <c r="B15" s="9" t="s">
        <v>1777</v>
      </c>
      <c r="C15" s="9" t="s">
        <v>1790</v>
      </c>
      <c r="D15" s="8">
        <v>42</v>
      </c>
    </row>
    <row r="16" spans="1:4" ht="33.75" customHeight="1">
      <c r="A16" s="10" t="s">
        <v>1791</v>
      </c>
      <c r="B16" s="9" t="s">
        <v>1777</v>
      </c>
      <c r="C16" s="9" t="s">
        <v>1792</v>
      </c>
      <c r="D16" s="8">
        <v>49</v>
      </c>
    </row>
    <row r="17" spans="1:4" ht="33.75" customHeight="1">
      <c r="A17" s="10" t="s">
        <v>1793</v>
      </c>
      <c r="B17" s="9" t="s">
        <v>1777</v>
      </c>
      <c r="C17" s="9" t="s">
        <v>1794</v>
      </c>
      <c r="D17" s="8">
        <v>3.5</v>
      </c>
    </row>
    <row r="18" spans="1:4" ht="33.75" customHeight="1">
      <c r="A18" s="10" t="s">
        <v>1795</v>
      </c>
      <c r="B18" s="9" t="s">
        <v>1777</v>
      </c>
      <c r="C18" s="9" t="s">
        <v>1796</v>
      </c>
      <c r="D18" s="8">
        <v>15</v>
      </c>
    </row>
    <row r="19" spans="1:4" ht="33.75" customHeight="1">
      <c r="A19" s="10" t="s">
        <v>1797</v>
      </c>
      <c r="B19" s="9" t="s">
        <v>1777</v>
      </c>
      <c r="C19" s="9" t="s">
        <v>1798</v>
      </c>
      <c r="D19" s="8">
        <v>100</v>
      </c>
    </row>
    <row r="20" spans="1:4" ht="33.75" customHeight="1">
      <c r="A20" s="10" t="s">
        <v>1799</v>
      </c>
      <c r="B20" s="9" t="s">
        <v>1777</v>
      </c>
      <c r="C20" s="9" t="s">
        <v>1800</v>
      </c>
      <c r="D20" s="8">
        <v>1080</v>
      </c>
    </row>
    <row r="21" spans="1:4" ht="33.75" customHeight="1">
      <c r="A21" s="8">
        <v>5</v>
      </c>
      <c r="B21" s="9" t="s">
        <v>1801</v>
      </c>
      <c r="C21" s="9" t="s">
        <v>1802</v>
      </c>
      <c r="D21" s="8">
        <v>1360</v>
      </c>
    </row>
    <row r="22" spans="1:4" ht="33.75" customHeight="1">
      <c r="A22" s="10" t="s">
        <v>1803</v>
      </c>
      <c r="B22" s="11" t="s">
        <v>1804</v>
      </c>
      <c r="C22" s="11" t="s">
        <v>1805</v>
      </c>
      <c r="D22" s="8">
        <v>1304</v>
      </c>
    </row>
    <row r="23" spans="1:4" ht="33.75" customHeight="1">
      <c r="A23" s="10" t="s">
        <v>1806</v>
      </c>
      <c r="B23" s="11" t="s">
        <v>1804</v>
      </c>
      <c r="C23" s="11" t="s">
        <v>1807</v>
      </c>
      <c r="D23" s="8">
        <v>22.4</v>
      </c>
    </row>
    <row r="24" spans="1:4" ht="33.75" customHeight="1">
      <c r="A24" s="10" t="s">
        <v>1808</v>
      </c>
      <c r="B24" s="9" t="s">
        <v>1809</v>
      </c>
      <c r="C24" s="11" t="s">
        <v>1810</v>
      </c>
      <c r="D24" s="8">
        <v>80</v>
      </c>
    </row>
    <row r="25" spans="1:4" ht="33.75" customHeight="1">
      <c r="A25" s="10" t="s">
        <v>1811</v>
      </c>
      <c r="B25" s="9" t="s">
        <v>1809</v>
      </c>
      <c r="C25" s="11" t="s">
        <v>1812</v>
      </c>
      <c r="D25" s="8">
        <v>564</v>
      </c>
    </row>
    <row r="26" spans="1:4" ht="33.75" customHeight="1">
      <c r="A26" s="10" t="s">
        <v>1813</v>
      </c>
      <c r="B26" s="11" t="s">
        <v>1814</v>
      </c>
      <c r="C26" s="11" t="s">
        <v>1815</v>
      </c>
      <c r="D26" s="8">
        <v>32</v>
      </c>
    </row>
    <row r="27" spans="1:4" ht="33.75" customHeight="1">
      <c r="A27" s="10" t="s">
        <v>1816</v>
      </c>
      <c r="B27" s="11" t="s">
        <v>1814</v>
      </c>
      <c r="C27" s="11" t="s">
        <v>1817</v>
      </c>
      <c r="D27" s="8">
        <v>40</v>
      </c>
    </row>
    <row r="28" spans="1:4" ht="33.75" customHeight="1">
      <c r="A28" s="10" t="s">
        <v>1818</v>
      </c>
      <c r="B28" s="11" t="s">
        <v>1814</v>
      </c>
      <c r="C28" s="11" t="s">
        <v>1819</v>
      </c>
      <c r="D28" s="8">
        <v>6</v>
      </c>
    </row>
    <row r="29" spans="1:4" ht="33.75" customHeight="1">
      <c r="A29" s="10" t="s">
        <v>1820</v>
      </c>
      <c r="B29" s="11" t="s">
        <v>1814</v>
      </c>
      <c r="C29" s="12" t="s">
        <v>1821</v>
      </c>
      <c r="D29" s="8">
        <v>200</v>
      </c>
    </row>
    <row r="30" spans="1:4" ht="33.75" customHeight="1">
      <c r="A30" s="10" t="s">
        <v>1822</v>
      </c>
      <c r="B30" s="11" t="s">
        <v>1814</v>
      </c>
      <c r="C30" s="11" t="s">
        <v>1823</v>
      </c>
      <c r="D30" s="8">
        <v>10</v>
      </c>
    </row>
    <row r="31" spans="1:4" ht="33.75" customHeight="1">
      <c r="A31" s="10" t="s">
        <v>1824</v>
      </c>
      <c r="B31" s="11" t="s">
        <v>1814</v>
      </c>
      <c r="C31" s="11" t="s">
        <v>1825</v>
      </c>
      <c r="D31" s="8">
        <v>15</v>
      </c>
    </row>
    <row r="32" spans="1:4" ht="33.75" customHeight="1">
      <c r="A32" s="10" t="s">
        <v>1826</v>
      </c>
      <c r="B32" s="11" t="s">
        <v>1814</v>
      </c>
      <c r="C32" s="11" t="s">
        <v>1827</v>
      </c>
      <c r="D32" s="8">
        <v>10</v>
      </c>
    </row>
    <row r="33" spans="1:4" ht="33.75" customHeight="1">
      <c r="A33" s="8">
        <v>9</v>
      </c>
      <c r="B33" s="11" t="s">
        <v>1828</v>
      </c>
      <c r="C33" s="11" t="s">
        <v>1829</v>
      </c>
      <c r="D33" s="8">
        <v>200</v>
      </c>
    </row>
    <row r="34" spans="1:4" ht="33.75" customHeight="1">
      <c r="A34" s="8">
        <v>10</v>
      </c>
      <c r="B34" s="11" t="s">
        <v>1830</v>
      </c>
      <c r="C34" s="11" t="s">
        <v>1831</v>
      </c>
      <c r="D34" s="8">
        <v>7</v>
      </c>
    </row>
    <row r="35" spans="1:4" ht="33.75" customHeight="1">
      <c r="A35" s="8">
        <v>11</v>
      </c>
      <c r="B35" s="11" t="s">
        <v>1832</v>
      </c>
      <c r="C35" s="11" t="s">
        <v>1833</v>
      </c>
      <c r="D35" s="8">
        <v>32</v>
      </c>
    </row>
    <row r="36" spans="1:4" ht="33.75" customHeight="1">
      <c r="A36" s="8">
        <v>12</v>
      </c>
      <c r="B36" s="11" t="s">
        <v>1834</v>
      </c>
      <c r="C36" s="11" t="s">
        <v>1833</v>
      </c>
      <c r="D36" s="8">
        <v>33</v>
      </c>
    </row>
    <row r="37" spans="1:4" ht="33.75" customHeight="1">
      <c r="A37" s="8">
        <v>13</v>
      </c>
      <c r="B37" s="11" t="s">
        <v>1835</v>
      </c>
      <c r="C37" s="11" t="s">
        <v>1833</v>
      </c>
      <c r="D37" s="8">
        <v>33</v>
      </c>
    </row>
    <row r="38" spans="1:4" ht="33.75" customHeight="1">
      <c r="A38" s="8">
        <v>14</v>
      </c>
      <c r="B38" s="11" t="s">
        <v>1836</v>
      </c>
      <c r="C38" s="11" t="s">
        <v>1833</v>
      </c>
      <c r="D38" s="8">
        <v>32</v>
      </c>
    </row>
    <row r="39" spans="1:4" ht="33.75" customHeight="1">
      <c r="A39" s="8">
        <v>15</v>
      </c>
      <c r="B39" s="11" t="s">
        <v>1837</v>
      </c>
      <c r="C39" s="11" t="s">
        <v>1833</v>
      </c>
      <c r="D39" s="8">
        <v>32</v>
      </c>
    </row>
    <row r="40" spans="1:4" ht="33.75" customHeight="1">
      <c r="A40" s="10" t="s">
        <v>1838</v>
      </c>
      <c r="B40" s="9" t="s">
        <v>1839</v>
      </c>
      <c r="C40" s="9" t="s">
        <v>1840</v>
      </c>
      <c r="D40" s="8">
        <v>9</v>
      </c>
    </row>
    <row r="41" spans="1:4" ht="33.75" customHeight="1">
      <c r="A41" s="10" t="s">
        <v>1841</v>
      </c>
      <c r="B41" s="9" t="s">
        <v>1839</v>
      </c>
      <c r="C41" s="13" t="s">
        <v>1842</v>
      </c>
      <c r="D41" s="8">
        <v>33</v>
      </c>
    </row>
    <row r="42" spans="1:4" ht="33.75" customHeight="1">
      <c r="A42" s="10" t="s">
        <v>1843</v>
      </c>
      <c r="B42" s="11" t="s">
        <v>1844</v>
      </c>
      <c r="C42" s="11" t="s">
        <v>1845</v>
      </c>
      <c r="D42" s="8">
        <v>12</v>
      </c>
    </row>
    <row r="43" spans="1:4" ht="33.75" customHeight="1">
      <c r="A43" s="10" t="s">
        <v>1846</v>
      </c>
      <c r="B43" s="11" t="s">
        <v>1844</v>
      </c>
      <c r="C43" s="11" t="s">
        <v>1847</v>
      </c>
      <c r="D43" s="8">
        <v>7</v>
      </c>
    </row>
    <row r="44" spans="1:4" ht="33.75" customHeight="1">
      <c r="A44" s="10" t="s">
        <v>1848</v>
      </c>
      <c r="B44" s="11" t="s">
        <v>1844</v>
      </c>
      <c r="C44" s="11" t="s">
        <v>1849</v>
      </c>
      <c r="D44" s="8">
        <v>6</v>
      </c>
    </row>
    <row r="45" spans="1:4" ht="33.75" customHeight="1">
      <c r="A45" s="10" t="s">
        <v>1850</v>
      </c>
      <c r="B45" s="11" t="s">
        <v>1844</v>
      </c>
      <c r="C45" s="11" t="s">
        <v>1851</v>
      </c>
      <c r="D45" s="8">
        <v>70</v>
      </c>
    </row>
    <row r="46" spans="1:4" ht="33.75" customHeight="1">
      <c r="A46" s="10" t="s">
        <v>1852</v>
      </c>
      <c r="B46" s="11" t="s">
        <v>1844</v>
      </c>
      <c r="C46" s="11" t="s">
        <v>1853</v>
      </c>
      <c r="D46" s="8">
        <v>80</v>
      </c>
    </row>
    <row r="47" spans="1:4" ht="33.75" customHeight="1">
      <c r="A47" s="10" t="s">
        <v>1854</v>
      </c>
      <c r="B47" s="11" t="s">
        <v>1844</v>
      </c>
      <c r="C47" s="11" t="s">
        <v>1855</v>
      </c>
      <c r="D47" s="8">
        <v>50</v>
      </c>
    </row>
    <row r="48" spans="1:4" ht="33.75" customHeight="1">
      <c r="A48" s="10" t="s">
        <v>1856</v>
      </c>
      <c r="B48" s="11" t="s">
        <v>1844</v>
      </c>
      <c r="C48" s="11" t="s">
        <v>1857</v>
      </c>
      <c r="D48" s="8">
        <v>6</v>
      </c>
    </row>
    <row r="49" spans="1:4" ht="33.75" customHeight="1">
      <c r="A49" s="10" t="s">
        <v>1858</v>
      </c>
      <c r="B49" s="11" t="s">
        <v>1859</v>
      </c>
      <c r="C49" s="11" t="s">
        <v>1860</v>
      </c>
      <c r="D49" s="8">
        <v>42</v>
      </c>
    </row>
    <row r="50" spans="1:4" ht="33.75" customHeight="1">
      <c r="A50" s="10" t="s">
        <v>1861</v>
      </c>
      <c r="B50" s="11" t="s">
        <v>1859</v>
      </c>
      <c r="C50" s="11" t="s">
        <v>1862</v>
      </c>
      <c r="D50" s="8">
        <v>46</v>
      </c>
    </row>
    <row r="51" spans="1:4" ht="33.75" customHeight="1">
      <c r="A51" s="8">
        <v>19</v>
      </c>
      <c r="B51" s="11" t="s">
        <v>1863</v>
      </c>
      <c r="C51" s="11" t="s">
        <v>1864</v>
      </c>
      <c r="D51" s="8">
        <v>2699</v>
      </c>
    </row>
    <row r="52" spans="1:4" ht="33.75" customHeight="1">
      <c r="A52" s="10" t="s">
        <v>1865</v>
      </c>
      <c r="B52" s="11" t="s">
        <v>1866</v>
      </c>
      <c r="C52" s="11" t="s">
        <v>1867</v>
      </c>
      <c r="D52" s="8">
        <v>175</v>
      </c>
    </row>
    <row r="53" spans="1:4" ht="33.75" customHeight="1">
      <c r="A53" s="10" t="s">
        <v>1868</v>
      </c>
      <c r="B53" s="11" t="s">
        <v>1866</v>
      </c>
      <c r="C53" s="11" t="s">
        <v>1869</v>
      </c>
      <c r="D53" s="8">
        <v>122.5</v>
      </c>
    </row>
    <row r="54" spans="1:4" ht="33.75" customHeight="1">
      <c r="A54" s="10" t="s">
        <v>1870</v>
      </c>
      <c r="B54" s="11" t="s">
        <v>1866</v>
      </c>
      <c r="C54" s="11" t="s">
        <v>1871</v>
      </c>
      <c r="D54" s="8">
        <v>5.6</v>
      </c>
    </row>
    <row r="55" spans="1:4" ht="33.75" customHeight="1">
      <c r="A55" s="10" t="s">
        <v>1872</v>
      </c>
      <c r="B55" s="11" t="s">
        <v>1866</v>
      </c>
      <c r="C55" s="11" t="s">
        <v>1873</v>
      </c>
      <c r="D55" s="8">
        <v>28</v>
      </c>
    </row>
    <row r="56" spans="1:4" ht="33.75" customHeight="1">
      <c r="A56" s="10" t="s">
        <v>1874</v>
      </c>
      <c r="B56" s="11" t="s">
        <v>1875</v>
      </c>
      <c r="C56" s="11" t="s">
        <v>1876</v>
      </c>
      <c r="D56" s="8">
        <v>130</v>
      </c>
    </row>
    <row r="57" spans="1:4" ht="33.75" customHeight="1">
      <c r="A57" s="10" t="s">
        <v>1877</v>
      </c>
      <c r="B57" s="11" t="s">
        <v>1875</v>
      </c>
      <c r="C57" s="12" t="s">
        <v>1878</v>
      </c>
      <c r="D57" s="8">
        <v>150</v>
      </c>
    </row>
    <row r="58" spans="1:4" ht="33.75" customHeight="1">
      <c r="A58" s="10" t="s">
        <v>1879</v>
      </c>
      <c r="B58" s="11" t="s">
        <v>1875</v>
      </c>
      <c r="C58" s="12" t="s">
        <v>1880</v>
      </c>
      <c r="D58" s="8">
        <v>100</v>
      </c>
    </row>
    <row r="59" spans="1:4" ht="33.75" customHeight="1">
      <c r="A59" s="10" t="s">
        <v>1881</v>
      </c>
      <c r="B59" s="11" t="s">
        <v>1875</v>
      </c>
      <c r="C59" s="11" t="s">
        <v>1882</v>
      </c>
      <c r="D59" s="8">
        <v>607.4</v>
      </c>
    </row>
    <row r="60" spans="1:4" ht="33.75" customHeight="1">
      <c r="A60" s="8">
        <v>22</v>
      </c>
      <c r="B60" s="9" t="s">
        <v>1883</v>
      </c>
      <c r="C60" s="9" t="s">
        <v>1884</v>
      </c>
      <c r="D60" s="8">
        <v>1585.892</v>
      </c>
    </row>
    <row r="61" spans="1:4" ht="33.75" customHeight="1">
      <c r="A61" s="8">
        <v>23</v>
      </c>
      <c r="B61" s="11" t="s">
        <v>1885</v>
      </c>
      <c r="C61" s="11" t="s">
        <v>1833</v>
      </c>
      <c r="D61" s="8">
        <v>32</v>
      </c>
    </row>
    <row r="62" spans="1:4" ht="33.75" customHeight="1">
      <c r="A62" s="8">
        <v>24</v>
      </c>
      <c r="B62" s="9" t="s">
        <v>1886</v>
      </c>
      <c r="C62" s="9" t="s">
        <v>1887</v>
      </c>
      <c r="D62" s="8">
        <v>90</v>
      </c>
    </row>
    <row r="63" spans="1:4" ht="33.75" customHeight="1">
      <c r="A63" s="10" t="s">
        <v>1888</v>
      </c>
      <c r="B63" s="14" t="s">
        <v>1889</v>
      </c>
      <c r="C63" s="11" t="s">
        <v>1890</v>
      </c>
      <c r="D63" s="8">
        <v>20</v>
      </c>
    </row>
    <row r="64" spans="1:4" ht="33.75" customHeight="1">
      <c r="A64" s="10" t="s">
        <v>1891</v>
      </c>
      <c r="B64" s="14" t="s">
        <v>1889</v>
      </c>
      <c r="C64" s="11" t="s">
        <v>1892</v>
      </c>
      <c r="D64" s="8">
        <v>5</v>
      </c>
    </row>
    <row r="65" spans="1:4" ht="33.75" customHeight="1">
      <c r="A65" s="10" t="s">
        <v>1893</v>
      </c>
      <c r="B65" s="14" t="s">
        <v>1889</v>
      </c>
      <c r="C65" s="11" t="s">
        <v>1894</v>
      </c>
      <c r="D65" s="8">
        <v>5</v>
      </c>
    </row>
    <row r="66" spans="1:4" ht="33.75" customHeight="1">
      <c r="A66" s="10" t="s">
        <v>1895</v>
      </c>
      <c r="B66" s="14" t="s">
        <v>1889</v>
      </c>
      <c r="C66" s="11" t="s">
        <v>1896</v>
      </c>
      <c r="D66" s="8">
        <v>12</v>
      </c>
    </row>
    <row r="67" spans="1:4" ht="33.75" customHeight="1">
      <c r="A67" s="10" t="s">
        <v>1897</v>
      </c>
      <c r="B67" s="14" t="s">
        <v>1889</v>
      </c>
      <c r="C67" s="11" t="s">
        <v>1898</v>
      </c>
      <c r="D67" s="8">
        <v>5</v>
      </c>
    </row>
    <row r="68" spans="1:4" ht="33.75" customHeight="1">
      <c r="A68" s="10" t="s">
        <v>1899</v>
      </c>
      <c r="B68" s="14" t="s">
        <v>1889</v>
      </c>
      <c r="C68" s="11" t="s">
        <v>1900</v>
      </c>
      <c r="D68" s="8">
        <v>8</v>
      </c>
    </row>
    <row r="69" spans="1:4" ht="33.75" customHeight="1">
      <c r="A69" s="10" t="s">
        <v>1901</v>
      </c>
      <c r="B69" s="14" t="s">
        <v>1889</v>
      </c>
      <c r="C69" s="11" t="s">
        <v>1902</v>
      </c>
      <c r="D69" s="8">
        <v>8</v>
      </c>
    </row>
    <row r="70" spans="1:4" ht="33.75" customHeight="1">
      <c r="A70" s="10" t="s">
        <v>1903</v>
      </c>
      <c r="B70" s="14" t="s">
        <v>1889</v>
      </c>
      <c r="C70" s="11" t="s">
        <v>1904</v>
      </c>
      <c r="D70" s="8">
        <v>7</v>
      </c>
    </row>
    <row r="71" spans="1:4" ht="33.75" customHeight="1">
      <c r="A71" s="10" t="s">
        <v>1905</v>
      </c>
      <c r="B71" s="14" t="s">
        <v>1889</v>
      </c>
      <c r="C71" s="11" t="s">
        <v>1906</v>
      </c>
      <c r="D71" s="8">
        <v>55</v>
      </c>
    </row>
    <row r="72" spans="1:4" ht="33.75" customHeight="1">
      <c r="A72" s="10" t="s">
        <v>1907</v>
      </c>
      <c r="B72" s="14" t="s">
        <v>1908</v>
      </c>
      <c r="C72" s="11" t="s">
        <v>1909</v>
      </c>
      <c r="D72" s="8">
        <v>1000</v>
      </c>
    </row>
    <row r="73" spans="1:4" ht="33.75" customHeight="1">
      <c r="A73" s="10" t="s">
        <v>1910</v>
      </c>
      <c r="B73" s="14" t="s">
        <v>1908</v>
      </c>
      <c r="C73" s="11" t="s">
        <v>1911</v>
      </c>
      <c r="D73" s="8">
        <v>1500</v>
      </c>
    </row>
    <row r="74" spans="1:4" ht="33.75" customHeight="1">
      <c r="A74" s="10" t="s">
        <v>1912</v>
      </c>
      <c r="B74" s="14" t="s">
        <v>1913</v>
      </c>
      <c r="C74" s="11" t="s">
        <v>1914</v>
      </c>
      <c r="D74" s="8">
        <v>40</v>
      </c>
    </row>
    <row r="75" spans="1:4" ht="33.75" customHeight="1">
      <c r="A75" s="10" t="s">
        <v>1915</v>
      </c>
      <c r="B75" s="14" t="s">
        <v>1913</v>
      </c>
      <c r="C75" s="11" t="s">
        <v>1916</v>
      </c>
      <c r="D75" s="8">
        <v>30</v>
      </c>
    </row>
    <row r="76" spans="1:4" ht="33.75" customHeight="1">
      <c r="A76" s="8">
        <v>28</v>
      </c>
      <c r="B76" s="9" t="s">
        <v>1917</v>
      </c>
      <c r="C76" s="9" t="s">
        <v>1918</v>
      </c>
      <c r="D76" s="8">
        <v>93</v>
      </c>
    </row>
    <row r="77" spans="1:4" ht="33.75" customHeight="1">
      <c r="A77" s="10" t="s">
        <v>1919</v>
      </c>
      <c r="B77" s="14" t="s">
        <v>1920</v>
      </c>
      <c r="C77" s="12" t="s">
        <v>1921</v>
      </c>
      <c r="D77" s="8">
        <v>17</v>
      </c>
    </row>
    <row r="78" spans="1:4" ht="33.75" customHeight="1">
      <c r="A78" s="10" t="s">
        <v>1922</v>
      </c>
      <c r="B78" s="14" t="s">
        <v>1920</v>
      </c>
      <c r="C78" s="12" t="s">
        <v>1923</v>
      </c>
      <c r="D78" s="8">
        <v>8</v>
      </c>
    </row>
    <row r="79" spans="1:4" ht="33.75" customHeight="1">
      <c r="A79" s="10" t="s">
        <v>1924</v>
      </c>
      <c r="B79" s="14" t="s">
        <v>1920</v>
      </c>
      <c r="C79" s="12" t="s">
        <v>1925</v>
      </c>
      <c r="D79" s="8">
        <v>28</v>
      </c>
    </row>
    <row r="80" spans="1:4" ht="33.75" customHeight="1">
      <c r="A80" s="10" t="s">
        <v>1926</v>
      </c>
      <c r="B80" s="14" t="s">
        <v>1920</v>
      </c>
      <c r="C80" s="12" t="s">
        <v>1927</v>
      </c>
      <c r="D80" s="8">
        <v>50</v>
      </c>
    </row>
    <row r="81" spans="1:4" ht="33.75" customHeight="1">
      <c r="A81" s="10" t="s">
        <v>1928</v>
      </c>
      <c r="B81" s="14" t="s">
        <v>1920</v>
      </c>
      <c r="C81" s="12" t="s">
        <v>1929</v>
      </c>
      <c r="D81" s="8">
        <v>10</v>
      </c>
    </row>
    <row r="82" spans="1:4" ht="33.75" customHeight="1">
      <c r="A82" s="10" t="s">
        <v>1930</v>
      </c>
      <c r="B82" s="14" t="s">
        <v>1920</v>
      </c>
      <c r="C82" s="12" t="s">
        <v>1931</v>
      </c>
      <c r="D82" s="8">
        <v>35</v>
      </c>
    </row>
    <row r="83" spans="1:4" ht="33.75" customHeight="1">
      <c r="A83" s="10" t="s">
        <v>1932</v>
      </c>
      <c r="B83" s="14" t="s">
        <v>1920</v>
      </c>
      <c r="C83" s="12" t="s">
        <v>1933</v>
      </c>
      <c r="D83" s="8">
        <v>45</v>
      </c>
    </row>
    <row r="84" spans="1:4" ht="33.75" customHeight="1">
      <c r="A84" s="10" t="s">
        <v>1934</v>
      </c>
      <c r="B84" s="14" t="s">
        <v>1920</v>
      </c>
      <c r="C84" s="12" t="s">
        <v>1935</v>
      </c>
      <c r="D84" s="8">
        <v>10</v>
      </c>
    </row>
    <row r="85" spans="1:4" ht="33.75" customHeight="1">
      <c r="A85" s="10" t="s">
        <v>1936</v>
      </c>
      <c r="B85" s="14" t="s">
        <v>1920</v>
      </c>
      <c r="C85" s="12" t="s">
        <v>1937</v>
      </c>
      <c r="D85" s="8">
        <v>32</v>
      </c>
    </row>
    <row r="86" spans="1:4" ht="33.75" customHeight="1">
      <c r="A86" s="10" t="s">
        <v>1938</v>
      </c>
      <c r="B86" s="14" t="s">
        <v>1920</v>
      </c>
      <c r="C86" s="12" t="s">
        <v>1939</v>
      </c>
      <c r="D86" s="8">
        <v>10</v>
      </c>
    </row>
    <row r="87" spans="1:4" ht="33.75" customHeight="1">
      <c r="A87" s="10" t="s">
        <v>1940</v>
      </c>
      <c r="B87" s="14" t="s">
        <v>1920</v>
      </c>
      <c r="C87" s="12" t="s">
        <v>1941</v>
      </c>
      <c r="D87" s="8">
        <v>28</v>
      </c>
    </row>
    <row r="88" spans="1:4" ht="33.75" customHeight="1">
      <c r="A88" s="10" t="s">
        <v>1942</v>
      </c>
      <c r="B88" s="14" t="s">
        <v>1920</v>
      </c>
      <c r="C88" s="12" t="s">
        <v>1943</v>
      </c>
      <c r="D88" s="8">
        <v>20</v>
      </c>
    </row>
    <row r="89" spans="1:4" ht="33.75" customHeight="1">
      <c r="A89" s="10" t="s">
        <v>1944</v>
      </c>
      <c r="B89" s="14" t="s">
        <v>1920</v>
      </c>
      <c r="C89" s="12" t="s">
        <v>1945</v>
      </c>
      <c r="D89" s="8">
        <v>32</v>
      </c>
    </row>
    <row r="90" spans="1:4" ht="33.75" customHeight="1">
      <c r="A90" s="10" t="s">
        <v>1946</v>
      </c>
      <c r="B90" s="14" t="s">
        <v>1920</v>
      </c>
      <c r="C90" s="12" t="s">
        <v>1947</v>
      </c>
      <c r="D90" s="8">
        <v>15</v>
      </c>
    </row>
    <row r="91" spans="1:4" ht="33.75" customHeight="1">
      <c r="A91" s="10" t="s">
        <v>1948</v>
      </c>
      <c r="B91" s="14" t="s">
        <v>1920</v>
      </c>
      <c r="C91" s="12" t="s">
        <v>1949</v>
      </c>
      <c r="D91" s="8">
        <v>25</v>
      </c>
    </row>
    <row r="92" spans="1:4" ht="33.75" customHeight="1">
      <c r="A92" s="10" t="s">
        <v>1950</v>
      </c>
      <c r="B92" s="14" t="s">
        <v>1920</v>
      </c>
      <c r="C92" s="12" t="s">
        <v>1951</v>
      </c>
      <c r="D92" s="8">
        <v>20</v>
      </c>
    </row>
    <row r="93" spans="1:4" ht="33.75" customHeight="1">
      <c r="A93" s="10" t="s">
        <v>1952</v>
      </c>
      <c r="B93" s="14" t="s">
        <v>1920</v>
      </c>
      <c r="C93" s="12" t="s">
        <v>1953</v>
      </c>
      <c r="D93" s="8">
        <v>20</v>
      </c>
    </row>
    <row r="94" spans="1:4" ht="33.75" customHeight="1">
      <c r="A94" s="10" t="s">
        <v>1954</v>
      </c>
      <c r="B94" s="14" t="s">
        <v>1920</v>
      </c>
      <c r="C94" s="12" t="s">
        <v>1955</v>
      </c>
      <c r="D94" s="8">
        <v>28</v>
      </c>
    </row>
    <row r="95" spans="1:4" ht="33.75" customHeight="1">
      <c r="A95" s="10" t="s">
        <v>1956</v>
      </c>
      <c r="B95" s="14" t="s">
        <v>1920</v>
      </c>
      <c r="C95" s="12" t="s">
        <v>1957</v>
      </c>
      <c r="D95" s="8">
        <v>20</v>
      </c>
    </row>
    <row r="96" spans="1:4" ht="33.75" customHeight="1">
      <c r="A96" s="10" t="s">
        <v>1958</v>
      </c>
      <c r="B96" s="14" t="s">
        <v>1920</v>
      </c>
      <c r="C96" s="12" t="s">
        <v>1959</v>
      </c>
      <c r="D96" s="8">
        <v>10</v>
      </c>
    </row>
    <row r="97" spans="1:4" ht="33.75" customHeight="1">
      <c r="A97" s="10" t="s">
        <v>1960</v>
      </c>
      <c r="B97" s="14" t="s">
        <v>1920</v>
      </c>
      <c r="C97" s="12" t="s">
        <v>1961</v>
      </c>
      <c r="D97" s="8">
        <v>5</v>
      </c>
    </row>
    <row r="98" spans="1:4" ht="33.75" customHeight="1">
      <c r="A98" s="10" t="s">
        <v>1962</v>
      </c>
      <c r="B98" s="14" t="s">
        <v>1920</v>
      </c>
      <c r="C98" s="12" t="s">
        <v>1963</v>
      </c>
      <c r="D98" s="8">
        <v>8</v>
      </c>
    </row>
    <row r="99" spans="1:4" ht="33.75" customHeight="1">
      <c r="A99" s="10" t="s">
        <v>1964</v>
      </c>
      <c r="B99" s="14" t="s">
        <v>1920</v>
      </c>
      <c r="C99" s="12" t="s">
        <v>1965</v>
      </c>
      <c r="D99" s="8">
        <v>10</v>
      </c>
    </row>
    <row r="100" spans="1:4" ht="33.75" customHeight="1">
      <c r="A100" s="10" t="s">
        <v>1966</v>
      </c>
      <c r="B100" s="14" t="s">
        <v>1920</v>
      </c>
      <c r="C100" s="12" t="s">
        <v>1967</v>
      </c>
      <c r="D100" s="8">
        <v>27</v>
      </c>
    </row>
    <row r="101" spans="1:4" ht="33.75" customHeight="1">
      <c r="A101" s="10" t="s">
        <v>1968</v>
      </c>
      <c r="B101" s="14" t="s">
        <v>1920</v>
      </c>
      <c r="C101" s="12" t="s">
        <v>1969</v>
      </c>
      <c r="D101" s="8">
        <v>50</v>
      </c>
    </row>
    <row r="102" spans="1:4" ht="33.75" customHeight="1">
      <c r="A102" s="10" t="s">
        <v>1970</v>
      </c>
      <c r="B102" s="14" t="s">
        <v>1920</v>
      </c>
      <c r="C102" s="12" t="s">
        <v>1971</v>
      </c>
      <c r="D102" s="8">
        <v>10</v>
      </c>
    </row>
    <row r="103" spans="1:4" ht="33.75" customHeight="1">
      <c r="A103" s="8">
        <v>30</v>
      </c>
      <c r="B103" s="11" t="s">
        <v>1972</v>
      </c>
      <c r="C103" s="11" t="s">
        <v>1973</v>
      </c>
      <c r="D103" s="8">
        <v>20</v>
      </c>
    </row>
    <row r="104" spans="1:4" ht="33.75" customHeight="1">
      <c r="A104" s="10" t="s">
        <v>1974</v>
      </c>
      <c r="B104" s="11" t="s">
        <v>1975</v>
      </c>
      <c r="C104" s="11" t="s">
        <v>1976</v>
      </c>
      <c r="D104" s="8">
        <v>5</v>
      </c>
    </row>
    <row r="105" spans="1:4" ht="33.75" customHeight="1">
      <c r="A105" s="10" t="s">
        <v>1977</v>
      </c>
      <c r="B105" s="11" t="s">
        <v>1975</v>
      </c>
      <c r="C105" s="11" t="s">
        <v>1978</v>
      </c>
      <c r="D105" s="8">
        <v>2</v>
      </c>
    </row>
    <row r="106" spans="1:4" ht="33.75" customHeight="1">
      <c r="A106" s="10" t="s">
        <v>1979</v>
      </c>
      <c r="B106" s="11" t="s">
        <v>1975</v>
      </c>
      <c r="C106" s="11" t="s">
        <v>1980</v>
      </c>
      <c r="D106" s="8">
        <v>65</v>
      </c>
    </row>
    <row r="107" spans="1:4" ht="33.75" customHeight="1">
      <c r="A107" s="10" t="s">
        <v>1981</v>
      </c>
      <c r="B107" s="11" t="s">
        <v>1975</v>
      </c>
      <c r="C107" s="11" t="s">
        <v>1982</v>
      </c>
      <c r="D107" s="8">
        <v>3</v>
      </c>
    </row>
    <row r="108" spans="1:4" ht="33.75" customHeight="1">
      <c r="A108" s="10" t="s">
        <v>1983</v>
      </c>
      <c r="B108" s="11" t="s">
        <v>1975</v>
      </c>
      <c r="C108" s="11" t="s">
        <v>1984</v>
      </c>
      <c r="D108" s="8">
        <v>5</v>
      </c>
    </row>
    <row r="109" spans="1:4" ht="33.75" customHeight="1">
      <c r="A109" s="10" t="s">
        <v>1985</v>
      </c>
      <c r="B109" s="11" t="s">
        <v>1975</v>
      </c>
      <c r="C109" s="11" t="s">
        <v>1986</v>
      </c>
      <c r="D109" s="8">
        <v>15</v>
      </c>
    </row>
    <row r="110" spans="1:4" ht="33.75" customHeight="1">
      <c r="A110" s="10" t="s">
        <v>1987</v>
      </c>
      <c r="B110" s="11" t="s">
        <v>1975</v>
      </c>
      <c r="C110" s="11" t="s">
        <v>1988</v>
      </c>
      <c r="D110" s="8">
        <v>3</v>
      </c>
    </row>
    <row r="111" spans="1:4" ht="33.75" customHeight="1">
      <c r="A111" s="8">
        <v>32</v>
      </c>
      <c r="B111" s="12" t="s">
        <v>1989</v>
      </c>
      <c r="C111" s="11" t="s">
        <v>1990</v>
      </c>
      <c r="D111" s="8">
        <v>25</v>
      </c>
    </row>
    <row r="112" spans="1:4" ht="33.75" customHeight="1">
      <c r="A112" s="10" t="s">
        <v>1991</v>
      </c>
      <c r="B112" s="11" t="s">
        <v>1992</v>
      </c>
      <c r="C112" s="11" t="s">
        <v>1993</v>
      </c>
      <c r="D112" s="8">
        <v>59</v>
      </c>
    </row>
    <row r="113" spans="1:4" ht="33.75" customHeight="1">
      <c r="A113" s="10" t="s">
        <v>1994</v>
      </c>
      <c r="B113" s="11" t="s">
        <v>1992</v>
      </c>
      <c r="C113" s="11" t="s">
        <v>1995</v>
      </c>
      <c r="D113" s="8">
        <v>60</v>
      </c>
    </row>
    <row r="114" spans="1:4" ht="33.75" customHeight="1">
      <c r="A114" s="10" t="s">
        <v>1996</v>
      </c>
      <c r="B114" s="11" t="s">
        <v>1997</v>
      </c>
      <c r="C114" s="11" t="s">
        <v>1998</v>
      </c>
      <c r="D114" s="8">
        <v>55</v>
      </c>
    </row>
    <row r="115" spans="1:4" ht="33.75" customHeight="1">
      <c r="A115" s="10" t="s">
        <v>1999</v>
      </c>
      <c r="B115" s="11" t="s">
        <v>1997</v>
      </c>
      <c r="C115" s="11" t="s">
        <v>2000</v>
      </c>
      <c r="D115" s="8">
        <v>160</v>
      </c>
    </row>
    <row r="116" spans="1:4" ht="33.75" customHeight="1">
      <c r="A116" s="10" t="s">
        <v>2001</v>
      </c>
      <c r="B116" s="11" t="s">
        <v>1997</v>
      </c>
      <c r="C116" s="11" t="s">
        <v>2002</v>
      </c>
      <c r="D116" s="8">
        <v>75</v>
      </c>
    </row>
    <row r="117" spans="1:4" ht="33.75" customHeight="1">
      <c r="A117" s="10" t="s">
        <v>2003</v>
      </c>
      <c r="B117" s="11" t="s">
        <v>1997</v>
      </c>
      <c r="C117" s="11" t="s">
        <v>2004</v>
      </c>
      <c r="D117" s="8">
        <v>48.5</v>
      </c>
    </row>
    <row r="118" spans="1:4" ht="33.75" customHeight="1">
      <c r="A118" s="10" t="s">
        <v>2005</v>
      </c>
      <c r="B118" s="11" t="s">
        <v>1997</v>
      </c>
      <c r="C118" s="11" t="s">
        <v>2006</v>
      </c>
      <c r="D118" s="8">
        <v>27</v>
      </c>
    </row>
    <row r="119" spans="1:4" ht="33.75" customHeight="1">
      <c r="A119" s="10" t="s">
        <v>2007</v>
      </c>
      <c r="B119" s="11" t="s">
        <v>1997</v>
      </c>
      <c r="C119" s="11" t="s">
        <v>2008</v>
      </c>
      <c r="D119" s="8">
        <v>642.13</v>
      </c>
    </row>
    <row r="120" spans="1:4" ht="33.75" customHeight="1">
      <c r="A120" s="10" t="s">
        <v>2009</v>
      </c>
      <c r="B120" s="11" t="s">
        <v>2010</v>
      </c>
      <c r="C120" s="15" t="s">
        <v>2011</v>
      </c>
      <c r="D120" s="8">
        <v>40</v>
      </c>
    </row>
    <row r="121" spans="1:4" ht="33.75" customHeight="1">
      <c r="A121" s="10" t="s">
        <v>2012</v>
      </c>
      <c r="B121" s="11" t="s">
        <v>2010</v>
      </c>
      <c r="C121" s="16" t="s">
        <v>2013</v>
      </c>
      <c r="D121" s="8">
        <v>10</v>
      </c>
    </row>
    <row r="122" spans="1:4" ht="33.75" customHeight="1">
      <c r="A122" s="10" t="s">
        <v>2014</v>
      </c>
      <c r="B122" s="11" t="s">
        <v>2010</v>
      </c>
      <c r="C122" s="16" t="s">
        <v>2015</v>
      </c>
      <c r="D122" s="8">
        <v>43</v>
      </c>
    </row>
    <row r="123" spans="1:4" ht="33.75" customHeight="1">
      <c r="A123" s="10" t="s">
        <v>2016</v>
      </c>
      <c r="B123" s="11" t="s">
        <v>2010</v>
      </c>
      <c r="C123" s="16" t="s">
        <v>2017</v>
      </c>
      <c r="D123" s="8">
        <v>35</v>
      </c>
    </row>
    <row r="124" spans="1:4" ht="33.75" customHeight="1">
      <c r="A124" s="10" t="s">
        <v>2018</v>
      </c>
      <c r="B124" s="11" t="s">
        <v>2010</v>
      </c>
      <c r="C124" s="16" t="s">
        <v>2019</v>
      </c>
      <c r="D124" s="8">
        <v>50</v>
      </c>
    </row>
    <row r="125" spans="1:4" ht="33.75" customHeight="1">
      <c r="A125" s="10" t="s">
        <v>2020</v>
      </c>
      <c r="B125" s="11" t="s">
        <v>2021</v>
      </c>
      <c r="C125" s="16" t="s">
        <v>2022</v>
      </c>
      <c r="D125" s="8">
        <v>3</v>
      </c>
    </row>
    <row r="126" spans="1:4" ht="33.75" customHeight="1">
      <c r="A126" s="10" t="s">
        <v>2023</v>
      </c>
      <c r="B126" s="11" t="s">
        <v>2021</v>
      </c>
      <c r="C126" s="16" t="s">
        <v>2024</v>
      </c>
      <c r="D126" s="8">
        <v>5</v>
      </c>
    </row>
    <row r="127" spans="1:4" ht="33.75" customHeight="1">
      <c r="A127" s="10" t="s">
        <v>2025</v>
      </c>
      <c r="B127" s="11" t="s">
        <v>2021</v>
      </c>
      <c r="C127" s="11" t="s">
        <v>2026</v>
      </c>
      <c r="D127" s="8">
        <v>40</v>
      </c>
    </row>
    <row r="128" spans="1:4" ht="33.75" customHeight="1">
      <c r="A128" s="10" t="s">
        <v>2027</v>
      </c>
      <c r="B128" s="11" t="s">
        <v>2021</v>
      </c>
      <c r="C128" s="11" t="s">
        <v>2028</v>
      </c>
      <c r="D128" s="8">
        <v>55</v>
      </c>
    </row>
    <row r="129" spans="1:4" ht="33.75" customHeight="1">
      <c r="A129" s="10" t="s">
        <v>2029</v>
      </c>
      <c r="B129" s="11" t="s">
        <v>2021</v>
      </c>
      <c r="C129" s="11" t="s">
        <v>2030</v>
      </c>
      <c r="D129" s="8">
        <v>50</v>
      </c>
    </row>
    <row r="130" spans="1:4" ht="33.75" customHeight="1">
      <c r="A130" s="10" t="s">
        <v>2031</v>
      </c>
      <c r="B130" s="11" t="s">
        <v>2021</v>
      </c>
      <c r="C130" s="11" t="s">
        <v>2032</v>
      </c>
      <c r="D130" s="8">
        <v>24</v>
      </c>
    </row>
    <row r="131" spans="1:4" ht="33.75" customHeight="1">
      <c r="A131" s="10" t="s">
        <v>2033</v>
      </c>
      <c r="B131" s="11" t="s">
        <v>2034</v>
      </c>
      <c r="C131" s="11" t="s">
        <v>2035</v>
      </c>
      <c r="D131" s="8">
        <v>20</v>
      </c>
    </row>
    <row r="132" spans="1:4" ht="33.75" customHeight="1">
      <c r="A132" s="10" t="s">
        <v>2036</v>
      </c>
      <c r="B132" s="11" t="s">
        <v>2034</v>
      </c>
      <c r="C132" s="11" t="s">
        <v>2037</v>
      </c>
      <c r="D132" s="8">
        <v>60</v>
      </c>
    </row>
    <row r="133" spans="1:4" ht="33.75" customHeight="1">
      <c r="A133" s="10" t="s">
        <v>2038</v>
      </c>
      <c r="B133" s="11" t="s">
        <v>2034</v>
      </c>
      <c r="C133" s="11" t="s">
        <v>2039</v>
      </c>
      <c r="D133" s="8">
        <v>15</v>
      </c>
    </row>
    <row r="134" spans="1:4" ht="33.75" customHeight="1">
      <c r="A134" s="10" t="s">
        <v>2040</v>
      </c>
      <c r="B134" s="11" t="s">
        <v>2034</v>
      </c>
      <c r="C134" s="11" t="s">
        <v>2041</v>
      </c>
      <c r="D134" s="8">
        <v>85</v>
      </c>
    </row>
    <row r="135" spans="1:4" ht="33.75" customHeight="1">
      <c r="A135" s="10" t="s">
        <v>2042</v>
      </c>
      <c r="B135" s="11" t="s">
        <v>2034</v>
      </c>
      <c r="C135" s="9" t="s">
        <v>2043</v>
      </c>
      <c r="D135" s="8">
        <v>10</v>
      </c>
    </row>
    <row r="136" spans="1:4" ht="33.75" customHeight="1">
      <c r="A136" s="8">
        <v>38</v>
      </c>
      <c r="B136" s="14" t="s">
        <v>2044</v>
      </c>
      <c r="C136" s="17" t="s">
        <v>2045</v>
      </c>
      <c r="D136" s="8">
        <v>400</v>
      </c>
    </row>
    <row r="137" spans="1:4" ht="33.75" customHeight="1">
      <c r="A137" s="8">
        <v>39</v>
      </c>
      <c r="B137" s="14" t="s">
        <v>2046</v>
      </c>
      <c r="C137" s="17" t="s">
        <v>2047</v>
      </c>
      <c r="D137" s="8">
        <v>20</v>
      </c>
    </row>
    <row r="138" spans="1:4" ht="33.75" customHeight="1">
      <c r="A138" s="8">
        <v>40</v>
      </c>
      <c r="B138" s="14" t="s">
        <v>2048</v>
      </c>
      <c r="C138" s="17" t="s">
        <v>2049</v>
      </c>
      <c r="D138" s="8">
        <v>80</v>
      </c>
    </row>
    <row r="139" spans="1:4" ht="33.75" customHeight="1">
      <c r="A139" s="10" t="s">
        <v>2050</v>
      </c>
      <c r="B139" s="14" t="s">
        <v>2051</v>
      </c>
      <c r="C139" s="17" t="s">
        <v>2052</v>
      </c>
      <c r="D139" s="8">
        <v>50</v>
      </c>
    </row>
    <row r="140" spans="1:4" ht="33.75" customHeight="1">
      <c r="A140" s="10" t="s">
        <v>2053</v>
      </c>
      <c r="B140" s="14" t="s">
        <v>2051</v>
      </c>
      <c r="C140" s="17" t="s">
        <v>2054</v>
      </c>
      <c r="D140" s="8">
        <v>25</v>
      </c>
    </row>
    <row r="141" spans="1:4" ht="33.75" customHeight="1">
      <c r="A141" s="10" t="s">
        <v>2055</v>
      </c>
      <c r="B141" s="14" t="s">
        <v>2056</v>
      </c>
      <c r="C141" s="17" t="s">
        <v>2057</v>
      </c>
      <c r="D141" s="8">
        <v>853.8315</v>
      </c>
    </row>
    <row r="142" spans="1:4" ht="33.75" customHeight="1">
      <c r="A142" s="10" t="s">
        <v>2058</v>
      </c>
      <c r="B142" s="14" t="s">
        <v>2059</v>
      </c>
      <c r="C142" s="17" t="s">
        <v>2060</v>
      </c>
      <c r="D142" s="8">
        <v>100</v>
      </c>
    </row>
    <row r="143" spans="1:4" ht="33.75" customHeight="1">
      <c r="A143" s="10" t="s">
        <v>2061</v>
      </c>
      <c r="B143" s="14" t="s">
        <v>2059</v>
      </c>
      <c r="C143" s="17" t="s">
        <v>2062</v>
      </c>
      <c r="D143" s="8">
        <v>100</v>
      </c>
    </row>
    <row r="144" spans="1:4" ht="33.75" customHeight="1">
      <c r="A144" s="10" t="s">
        <v>2063</v>
      </c>
      <c r="B144" s="14" t="s">
        <v>2059</v>
      </c>
      <c r="C144" s="17" t="s">
        <v>2064</v>
      </c>
      <c r="D144" s="8">
        <v>50</v>
      </c>
    </row>
    <row r="145" spans="1:4" ht="33.75" customHeight="1">
      <c r="A145" s="10" t="s">
        <v>2065</v>
      </c>
      <c r="B145" s="14" t="s">
        <v>2059</v>
      </c>
      <c r="C145" s="17" t="s">
        <v>2066</v>
      </c>
      <c r="D145" s="8">
        <v>8</v>
      </c>
    </row>
    <row r="146" spans="1:4" ht="33.75" customHeight="1">
      <c r="A146" s="8">
        <v>44</v>
      </c>
      <c r="B146" s="14" t="s">
        <v>2067</v>
      </c>
      <c r="C146" s="17" t="s">
        <v>2068</v>
      </c>
      <c r="D146" s="8">
        <v>35</v>
      </c>
    </row>
    <row r="147" spans="1:4" ht="33.75" customHeight="1">
      <c r="A147" s="8">
        <v>45</v>
      </c>
      <c r="B147" s="14" t="s">
        <v>2069</v>
      </c>
      <c r="C147" s="17" t="s">
        <v>2070</v>
      </c>
      <c r="D147" s="8">
        <v>215</v>
      </c>
    </row>
    <row r="148" spans="1:4" ht="33.75" customHeight="1">
      <c r="A148" s="10" t="s">
        <v>2071</v>
      </c>
      <c r="B148" s="14" t="s">
        <v>2072</v>
      </c>
      <c r="C148" s="17" t="s">
        <v>2073</v>
      </c>
      <c r="D148" s="8">
        <v>80</v>
      </c>
    </row>
    <row r="149" spans="1:4" ht="33.75" customHeight="1">
      <c r="A149" s="10" t="s">
        <v>2074</v>
      </c>
      <c r="B149" s="14" t="s">
        <v>2072</v>
      </c>
      <c r="C149" s="17" t="s">
        <v>2075</v>
      </c>
      <c r="D149" s="8">
        <v>45</v>
      </c>
    </row>
    <row r="150" spans="1:4" ht="33.75" customHeight="1">
      <c r="A150" s="10" t="s">
        <v>2076</v>
      </c>
      <c r="B150" s="14" t="s">
        <v>2072</v>
      </c>
      <c r="C150" s="17" t="s">
        <v>2077</v>
      </c>
      <c r="D150" s="8">
        <v>30</v>
      </c>
    </row>
    <row r="151" spans="1:4" ht="33.75" customHeight="1">
      <c r="A151" s="10" t="s">
        <v>2078</v>
      </c>
      <c r="B151" s="14" t="s">
        <v>2072</v>
      </c>
      <c r="C151" s="17" t="s">
        <v>2079</v>
      </c>
      <c r="D151" s="8">
        <v>30</v>
      </c>
    </row>
    <row r="152" spans="1:4" ht="33.75" customHeight="1">
      <c r="A152" s="10" t="s">
        <v>2080</v>
      </c>
      <c r="B152" s="14" t="s">
        <v>2072</v>
      </c>
      <c r="C152" s="17" t="s">
        <v>2081</v>
      </c>
      <c r="D152" s="8">
        <v>44</v>
      </c>
    </row>
    <row r="153" spans="1:4" ht="33.75" customHeight="1">
      <c r="A153" s="10" t="s">
        <v>2082</v>
      </c>
      <c r="B153" s="14" t="s">
        <v>2083</v>
      </c>
      <c r="C153" s="17" t="s">
        <v>2084</v>
      </c>
      <c r="D153" s="8">
        <v>70</v>
      </c>
    </row>
    <row r="154" spans="1:4" ht="33.75" customHeight="1">
      <c r="A154" s="10" t="s">
        <v>2085</v>
      </c>
      <c r="B154" s="14" t="s">
        <v>2083</v>
      </c>
      <c r="C154" s="17" t="s">
        <v>2086</v>
      </c>
      <c r="D154" s="8">
        <v>7</v>
      </c>
    </row>
    <row r="155" spans="1:4" ht="33.75" customHeight="1">
      <c r="A155" s="10" t="s">
        <v>2087</v>
      </c>
      <c r="B155" s="14" t="s">
        <v>2083</v>
      </c>
      <c r="C155" s="17" t="s">
        <v>2088</v>
      </c>
      <c r="D155" s="8">
        <v>18</v>
      </c>
    </row>
    <row r="156" spans="1:4" ht="33.75" customHeight="1">
      <c r="A156" s="10" t="s">
        <v>2089</v>
      </c>
      <c r="B156" s="14" t="s">
        <v>2083</v>
      </c>
      <c r="C156" s="17" t="s">
        <v>2090</v>
      </c>
      <c r="D156" s="8">
        <v>145</v>
      </c>
    </row>
    <row r="157" spans="1:4" ht="33.75" customHeight="1">
      <c r="A157" s="10" t="s">
        <v>2091</v>
      </c>
      <c r="B157" s="14" t="s">
        <v>2083</v>
      </c>
      <c r="C157" s="17" t="s">
        <v>2092</v>
      </c>
      <c r="D157" s="8">
        <v>2</v>
      </c>
    </row>
    <row r="158" spans="1:4" ht="33.75" customHeight="1">
      <c r="A158" s="10" t="s">
        <v>2093</v>
      </c>
      <c r="B158" s="14" t="s">
        <v>2094</v>
      </c>
      <c r="C158" s="17" t="s">
        <v>2095</v>
      </c>
      <c r="D158" s="8">
        <v>9.6</v>
      </c>
    </row>
    <row r="159" spans="1:4" ht="33.75" customHeight="1">
      <c r="A159" s="10" t="s">
        <v>2096</v>
      </c>
      <c r="B159" s="14" t="s">
        <v>2094</v>
      </c>
      <c r="C159" s="17" t="s">
        <v>2097</v>
      </c>
      <c r="D159" s="8">
        <v>89</v>
      </c>
    </row>
    <row r="160" spans="1:4" ht="33.75" customHeight="1">
      <c r="A160" s="10" t="s">
        <v>2098</v>
      </c>
      <c r="B160" s="14" t="s">
        <v>2099</v>
      </c>
      <c r="C160" s="17" t="s">
        <v>2100</v>
      </c>
      <c r="D160" s="8">
        <v>30</v>
      </c>
    </row>
    <row r="161" spans="1:4" ht="33.75" customHeight="1">
      <c r="A161" s="10" t="s">
        <v>2101</v>
      </c>
      <c r="B161" s="14" t="s">
        <v>2102</v>
      </c>
      <c r="C161" s="17" t="s">
        <v>2103</v>
      </c>
      <c r="D161" s="8">
        <v>249.06</v>
      </c>
    </row>
    <row r="162" spans="1:4" ht="33.75" customHeight="1">
      <c r="A162" s="10" t="s">
        <v>2104</v>
      </c>
      <c r="B162" s="14" t="s">
        <v>2102</v>
      </c>
      <c r="C162" s="17" t="s">
        <v>2105</v>
      </c>
      <c r="D162" s="8">
        <v>72.52</v>
      </c>
    </row>
    <row r="163" spans="1:4" ht="33.75" customHeight="1">
      <c r="A163" s="10" t="s">
        <v>2106</v>
      </c>
      <c r="B163" s="14" t="s">
        <v>2102</v>
      </c>
      <c r="C163" s="17" t="s">
        <v>2107</v>
      </c>
      <c r="D163" s="8">
        <v>162.23</v>
      </c>
    </row>
    <row r="164" spans="1:4" ht="33.75" customHeight="1">
      <c r="A164" s="10" t="s">
        <v>2108</v>
      </c>
      <c r="B164" s="14" t="s">
        <v>2102</v>
      </c>
      <c r="C164" s="17" t="s">
        <v>2109</v>
      </c>
      <c r="D164" s="8">
        <v>950</v>
      </c>
    </row>
    <row r="165" spans="1:4" ht="33.75" customHeight="1">
      <c r="A165" s="8">
        <v>51</v>
      </c>
      <c r="B165" s="14" t="s">
        <v>2110</v>
      </c>
      <c r="C165" s="17" t="s">
        <v>2111</v>
      </c>
      <c r="D165" s="8">
        <v>34</v>
      </c>
    </row>
    <row r="166" spans="1:4" ht="33.75" customHeight="1">
      <c r="A166" s="8">
        <v>52</v>
      </c>
      <c r="B166" s="14" t="s">
        <v>2112</v>
      </c>
      <c r="C166" s="17" t="s">
        <v>2113</v>
      </c>
      <c r="D166" s="8">
        <v>25.6</v>
      </c>
    </row>
    <row r="167" spans="1:4" ht="33.75" customHeight="1">
      <c r="A167" s="10" t="s">
        <v>2114</v>
      </c>
      <c r="B167" s="14" t="s">
        <v>2115</v>
      </c>
      <c r="C167" s="17" t="s">
        <v>2116</v>
      </c>
      <c r="D167" s="8">
        <v>30</v>
      </c>
    </row>
    <row r="168" spans="1:4" ht="33.75" customHeight="1">
      <c r="A168" s="10" t="s">
        <v>2117</v>
      </c>
      <c r="B168" s="14" t="s">
        <v>2115</v>
      </c>
      <c r="C168" s="17" t="s">
        <v>2118</v>
      </c>
      <c r="D168" s="8">
        <v>18</v>
      </c>
    </row>
    <row r="169" spans="1:4" ht="33.75" customHeight="1">
      <c r="A169" s="10" t="s">
        <v>2119</v>
      </c>
      <c r="B169" s="14" t="s">
        <v>2115</v>
      </c>
      <c r="C169" s="17" t="s">
        <v>2120</v>
      </c>
      <c r="D169" s="8">
        <v>20</v>
      </c>
    </row>
    <row r="170" spans="1:4" ht="33.75" customHeight="1">
      <c r="A170" s="8">
        <v>54</v>
      </c>
      <c r="B170" s="14" t="s">
        <v>2121</v>
      </c>
      <c r="C170" s="17" t="s">
        <v>2122</v>
      </c>
      <c r="D170" s="8">
        <v>16</v>
      </c>
    </row>
    <row r="171" spans="1:4" ht="33.75" customHeight="1">
      <c r="A171" s="10" t="s">
        <v>2123</v>
      </c>
      <c r="B171" s="14" t="s">
        <v>2124</v>
      </c>
      <c r="C171" s="17" t="s">
        <v>2125</v>
      </c>
      <c r="D171" s="8">
        <v>160</v>
      </c>
    </row>
    <row r="172" spans="1:4" ht="33.75" customHeight="1">
      <c r="A172" s="10" t="s">
        <v>2126</v>
      </c>
      <c r="B172" s="14" t="s">
        <v>2124</v>
      </c>
      <c r="C172" s="17" t="s">
        <v>2127</v>
      </c>
      <c r="D172" s="8">
        <v>98.3</v>
      </c>
    </row>
    <row r="173" spans="1:4" ht="33.75" customHeight="1">
      <c r="A173" s="10" t="s">
        <v>2128</v>
      </c>
      <c r="B173" s="14" t="s">
        <v>2129</v>
      </c>
      <c r="C173" s="17" t="s">
        <v>2130</v>
      </c>
      <c r="D173" s="8">
        <v>8</v>
      </c>
    </row>
    <row r="174" spans="1:4" ht="33.75" customHeight="1">
      <c r="A174" s="10" t="s">
        <v>2131</v>
      </c>
      <c r="B174" s="14" t="s">
        <v>2129</v>
      </c>
      <c r="C174" s="17" t="s">
        <v>2132</v>
      </c>
      <c r="D174" s="8">
        <v>8</v>
      </c>
    </row>
    <row r="175" spans="1:4" ht="33.75" customHeight="1">
      <c r="A175" s="8">
        <v>57</v>
      </c>
      <c r="B175" s="14" t="s">
        <v>2133</v>
      </c>
      <c r="C175" s="17" t="s">
        <v>2134</v>
      </c>
      <c r="D175" s="8">
        <v>223</v>
      </c>
    </row>
    <row r="176" spans="1:4" ht="33.75" customHeight="1">
      <c r="A176" s="8">
        <v>58</v>
      </c>
      <c r="B176" s="14" t="s">
        <v>2135</v>
      </c>
      <c r="C176" s="17" t="s">
        <v>2136</v>
      </c>
      <c r="D176" s="8">
        <v>30</v>
      </c>
    </row>
    <row r="177" spans="1:4" ht="33.75" customHeight="1">
      <c r="A177" s="8">
        <v>59</v>
      </c>
      <c r="B177" s="14" t="s">
        <v>2137</v>
      </c>
      <c r="C177" s="17" t="s">
        <v>2138</v>
      </c>
      <c r="D177" s="8">
        <v>1929.74</v>
      </c>
    </row>
    <row r="178" spans="1:4" ht="33.75" customHeight="1">
      <c r="A178" s="8">
        <v>60</v>
      </c>
      <c r="B178" s="14" t="s">
        <v>2139</v>
      </c>
      <c r="C178" s="17" t="s">
        <v>2140</v>
      </c>
      <c r="D178" s="8">
        <v>16.8</v>
      </c>
    </row>
    <row r="179" spans="1:4" ht="33.75" customHeight="1">
      <c r="A179" s="8">
        <v>61</v>
      </c>
      <c r="B179" s="14" t="s">
        <v>2141</v>
      </c>
      <c r="C179" s="17" t="s">
        <v>2142</v>
      </c>
      <c r="D179" s="8">
        <v>90.55</v>
      </c>
    </row>
    <row r="180" spans="1:4" ht="33.75" customHeight="1">
      <c r="A180" s="18">
        <v>62</v>
      </c>
      <c r="B180" s="19" t="s">
        <v>2143</v>
      </c>
      <c r="C180" s="19" t="s">
        <v>2122</v>
      </c>
      <c r="D180" s="18">
        <v>48.33</v>
      </c>
    </row>
    <row r="181" spans="1:4" ht="33.75" customHeight="1">
      <c r="A181" s="20" t="s">
        <v>2144</v>
      </c>
      <c r="B181" s="19" t="s">
        <v>2145</v>
      </c>
      <c r="C181" s="19" t="s">
        <v>2146</v>
      </c>
      <c r="D181" s="18">
        <v>102</v>
      </c>
    </row>
    <row r="182" spans="1:4" ht="33.75" customHeight="1">
      <c r="A182" s="20" t="s">
        <v>2147</v>
      </c>
      <c r="B182" s="19" t="s">
        <v>2145</v>
      </c>
      <c r="C182" s="19" t="s">
        <v>2148</v>
      </c>
      <c r="D182" s="18">
        <v>243</v>
      </c>
    </row>
    <row r="183" spans="1:4" ht="33.75" customHeight="1">
      <c r="A183" s="20" t="s">
        <v>2149</v>
      </c>
      <c r="B183" s="19" t="s">
        <v>2145</v>
      </c>
      <c r="C183" s="19" t="s">
        <v>2150</v>
      </c>
      <c r="D183" s="18">
        <v>167</v>
      </c>
    </row>
    <row r="184" spans="1:4" ht="33.75" customHeight="1">
      <c r="A184" s="20" t="s">
        <v>2151</v>
      </c>
      <c r="B184" s="19" t="s">
        <v>2145</v>
      </c>
      <c r="C184" s="19" t="s">
        <v>2152</v>
      </c>
      <c r="D184" s="18">
        <v>2311.3</v>
      </c>
    </row>
    <row r="185" spans="1:4" ht="33.75" customHeight="1">
      <c r="A185" s="20" t="s">
        <v>2153</v>
      </c>
      <c r="B185" s="19" t="s">
        <v>2145</v>
      </c>
      <c r="C185" s="19" t="s">
        <v>2154</v>
      </c>
      <c r="D185" s="18">
        <v>4065</v>
      </c>
    </row>
    <row r="186" spans="1:4" ht="33.75" customHeight="1">
      <c r="A186" s="20" t="s">
        <v>2155</v>
      </c>
      <c r="B186" s="17" t="s">
        <v>2156</v>
      </c>
      <c r="C186" s="17" t="s">
        <v>2157</v>
      </c>
      <c r="D186" s="21">
        <v>180</v>
      </c>
    </row>
    <row r="187" spans="1:4" ht="33.75" customHeight="1">
      <c r="A187" s="20" t="s">
        <v>2158</v>
      </c>
      <c r="B187" s="17" t="s">
        <v>2156</v>
      </c>
      <c r="C187" s="17" t="s">
        <v>2159</v>
      </c>
      <c r="D187" s="21">
        <v>30</v>
      </c>
    </row>
    <row r="188" spans="1:4" ht="33.75" customHeight="1">
      <c r="A188" s="20" t="s">
        <v>2160</v>
      </c>
      <c r="B188" s="17" t="s">
        <v>2156</v>
      </c>
      <c r="C188" s="17" t="s">
        <v>2161</v>
      </c>
      <c r="D188" s="21">
        <v>120</v>
      </c>
    </row>
    <row r="189" spans="1:4" ht="33.75" customHeight="1">
      <c r="A189" s="10" t="s">
        <v>2162</v>
      </c>
      <c r="B189" s="14" t="s">
        <v>2163</v>
      </c>
      <c r="C189" s="14" t="s">
        <v>2164</v>
      </c>
      <c r="D189" s="8">
        <v>100</v>
      </c>
    </row>
    <row r="190" spans="1:4" ht="33.75" customHeight="1">
      <c r="A190" s="10" t="s">
        <v>2165</v>
      </c>
      <c r="B190" s="14" t="s">
        <v>2166</v>
      </c>
      <c r="C190" s="14" t="s">
        <v>2167</v>
      </c>
      <c r="D190" s="8">
        <v>90</v>
      </c>
    </row>
    <row r="191" spans="1:4" ht="33.75" customHeight="1">
      <c r="A191" s="10" t="s">
        <v>2168</v>
      </c>
      <c r="B191" s="14" t="s">
        <v>2169</v>
      </c>
      <c r="C191" s="14" t="s">
        <v>2170</v>
      </c>
      <c r="D191" s="8">
        <v>32</v>
      </c>
    </row>
    <row r="192" spans="1:4" ht="33.75" customHeight="1">
      <c r="A192" s="10" t="s">
        <v>2171</v>
      </c>
      <c r="B192" s="14" t="s">
        <v>2169</v>
      </c>
      <c r="C192" s="14" t="s">
        <v>2172</v>
      </c>
      <c r="D192" s="8">
        <v>900</v>
      </c>
    </row>
    <row r="193" spans="1:4" ht="33.75" customHeight="1">
      <c r="A193" s="10" t="s">
        <v>2173</v>
      </c>
      <c r="B193" s="14" t="s">
        <v>2169</v>
      </c>
      <c r="C193" s="14" t="s">
        <v>2174</v>
      </c>
      <c r="D193" s="8">
        <v>10</v>
      </c>
    </row>
    <row r="194" spans="1:4" ht="33.75" customHeight="1">
      <c r="A194" s="10" t="s">
        <v>2175</v>
      </c>
      <c r="B194" s="14" t="s">
        <v>2169</v>
      </c>
      <c r="C194" s="14" t="s">
        <v>2176</v>
      </c>
      <c r="D194" s="8">
        <v>202</v>
      </c>
    </row>
    <row r="195" spans="1:4" ht="33.75" customHeight="1">
      <c r="A195" s="8">
        <v>67</v>
      </c>
      <c r="B195" s="14" t="s">
        <v>2177</v>
      </c>
      <c r="C195" s="14" t="s">
        <v>2178</v>
      </c>
      <c r="D195" s="8">
        <v>70</v>
      </c>
    </row>
    <row r="196" spans="1:4" ht="33.75" customHeight="1">
      <c r="A196" s="8">
        <v>68</v>
      </c>
      <c r="B196" s="14" t="s">
        <v>2179</v>
      </c>
      <c r="C196" s="14" t="s">
        <v>2180</v>
      </c>
      <c r="D196" s="8">
        <v>2639.78</v>
      </c>
    </row>
    <row r="197" spans="1:4" ht="33.75" customHeight="1">
      <c r="A197" s="8">
        <v>69</v>
      </c>
      <c r="B197" s="14" t="s">
        <v>2181</v>
      </c>
      <c r="C197" s="14" t="s">
        <v>2182</v>
      </c>
      <c r="D197" s="8">
        <v>100</v>
      </c>
    </row>
    <row r="198" spans="1:4" ht="33.75" customHeight="1">
      <c r="A198" s="10" t="s">
        <v>2183</v>
      </c>
      <c r="B198" s="14" t="s">
        <v>2184</v>
      </c>
      <c r="C198" s="14" t="s">
        <v>2185</v>
      </c>
      <c r="D198" s="8">
        <v>64</v>
      </c>
    </row>
    <row r="199" spans="1:4" ht="33.75" customHeight="1">
      <c r="A199" s="10" t="s">
        <v>2186</v>
      </c>
      <c r="B199" s="14" t="s">
        <v>2184</v>
      </c>
      <c r="C199" s="14" t="s">
        <v>2187</v>
      </c>
      <c r="D199" s="8">
        <v>200</v>
      </c>
    </row>
    <row r="200" spans="1:4" ht="33.75" customHeight="1">
      <c r="A200" s="10" t="s">
        <v>2188</v>
      </c>
      <c r="B200" s="14" t="s">
        <v>2184</v>
      </c>
      <c r="C200" s="14" t="s">
        <v>2189</v>
      </c>
      <c r="D200" s="8">
        <v>80</v>
      </c>
    </row>
    <row r="201" spans="1:4" ht="33.75" customHeight="1">
      <c r="A201" s="10" t="s">
        <v>2190</v>
      </c>
      <c r="B201" s="14" t="s">
        <v>2184</v>
      </c>
      <c r="C201" s="14" t="s">
        <v>2189</v>
      </c>
      <c r="D201" s="8">
        <v>200</v>
      </c>
    </row>
    <row r="202" spans="1:4" ht="33.75" customHeight="1">
      <c r="A202" s="10" t="s">
        <v>2191</v>
      </c>
      <c r="B202" s="14" t="s">
        <v>2192</v>
      </c>
      <c r="C202" s="14" t="s">
        <v>2185</v>
      </c>
      <c r="D202" s="8">
        <v>56</v>
      </c>
    </row>
    <row r="203" spans="1:4" ht="33.75" customHeight="1">
      <c r="A203" s="10" t="s">
        <v>2193</v>
      </c>
      <c r="B203" s="14" t="s">
        <v>2192</v>
      </c>
      <c r="C203" s="14" t="s">
        <v>2194</v>
      </c>
      <c r="D203" s="8">
        <v>134.4</v>
      </c>
    </row>
    <row r="204" spans="1:4" ht="33.75" customHeight="1">
      <c r="A204" s="10" t="s">
        <v>2195</v>
      </c>
      <c r="B204" s="14" t="s">
        <v>2192</v>
      </c>
      <c r="C204" s="14" t="s">
        <v>2196</v>
      </c>
      <c r="D204" s="8">
        <v>30.8</v>
      </c>
    </row>
    <row r="205" spans="1:4" ht="33.75" customHeight="1">
      <c r="A205" s="10" t="s">
        <v>2197</v>
      </c>
      <c r="B205" s="14" t="s">
        <v>2192</v>
      </c>
      <c r="C205" s="14" t="s">
        <v>2198</v>
      </c>
      <c r="D205" s="8">
        <v>44.8</v>
      </c>
    </row>
    <row r="206" spans="1:4" ht="33.75" customHeight="1">
      <c r="A206" s="10" t="s">
        <v>2199</v>
      </c>
      <c r="B206" s="14" t="s">
        <v>2192</v>
      </c>
      <c r="C206" s="14" t="s">
        <v>2200</v>
      </c>
      <c r="D206" s="8">
        <v>28</v>
      </c>
    </row>
    <row r="207" spans="1:4" ht="33.75" customHeight="1">
      <c r="A207" s="10" t="s">
        <v>2201</v>
      </c>
      <c r="B207" s="14" t="s">
        <v>2192</v>
      </c>
      <c r="C207" s="14" t="s">
        <v>2202</v>
      </c>
      <c r="D207" s="8">
        <v>42</v>
      </c>
    </row>
    <row r="208" spans="1:4" ht="33.75" customHeight="1">
      <c r="A208" s="10" t="s">
        <v>2203</v>
      </c>
      <c r="B208" s="14" t="s">
        <v>2192</v>
      </c>
      <c r="C208" s="14" t="s">
        <v>2204</v>
      </c>
      <c r="D208" s="8">
        <v>35</v>
      </c>
    </row>
    <row r="209" spans="1:4" ht="33.75" customHeight="1">
      <c r="A209" s="10" t="s">
        <v>2205</v>
      </c>
      <c r="B209" s="14" t="s">
        <v>2206</v>
      </c>
      <c r="C209" s="14" t="s">
        <v>2207</v>
      </c>
      <c r="D209" s="8">
        <v>16.8</v>
      </c>
    </row>
    <row r="210" spans="1:4" ht="33.75" customHeight="1">
      <c r="A210" s="10" t="s">
        <v>2208</v>
      </c>
      <c r="B210" s="14" t="s">
        <v>2206</v>
      </c>
      <c r="C210" s="14" t="s">
        <v>2209</v>
      </c>
      <c r="D210" s="8">
        <v>22.4</v>
      </c>
    </row>
    <row r="211" spans="1:4" ht="33.75" customHeight="1">
      <c r="A211" s="10" t="s">
        <v>2210</v>
      </c>
      <c r="B211" s="14" t="s">
        <v>2206</v>
      </c>
      <c r="C211" s="14" t="s">
        <v>2211</v>
      </c>
      <c r="D211" s="8">
        <v>106.4</v>
      </c>
    </row>
    <row r="212" spans="1:4" ht="33.75" customHeight="1">
      <c r="A212" s="10" t="s">
        <v>2212</v>
      </c>
      <c r="B212" s="14" t="s">
        <v>2206</v>
      </c>
      <c r="C212" s="14" t="s">
        <v>2213</v>
      </c>
      <c r="D212" s="8">
        <v>11.2</v>
      </c>
    </row>
    <row r="213" spans="1:4" ht="33.75" customHeight="1">
      <c r="A213" s="10" t="s">
        <v>2214</v>
      </c>
      <c r="B213" s="14" t="s">
        <v>2206</v>
      </c>
      <c r="C213" s="14" t="s">
        <v>2215</v>
      </c>
      <c r="D213" s="8">
        <v>33.6</v>
      </c>
    </row>
    <row r="214" spans="1:4" ht="33.75" customHeight="1">
      <c r="A214" s="10" t="s">
        <v>2216</v>
      </c>
      <c r="B214" s="14" t="s">
        <v>2206</v>
      </c>
      <c r="C214" s="14" t="s">
        <v>2217</v>
      </c>
      <c r="D214" s="8">
        <v>11.2</v>
      </c>
    </row>
    <row r="215" spans="1:4" ht="33.75" customHeight="1">
      <c r="A215" s="10" t="s">
        <v>2218</v>
      </c>
      <c r="B215" s="14" t="s">
        <v>2219</v>
      </c>
      <c r="C215" s="14" t="s">
        <v>2220</v>
      </c>
      <c r="D215" s="8">
        <v>91.7</v>
      </c>
    </row>
    <row r="216" spans="1:4" ht="33.75" customHeight="1">
      <c r="A216" s="10" t="s">
        <v>2221</v>
      </c>
      <c r="B216" s="14" t="s">
        <v>2219</v>
      </c>
      <c r="C216" s="14" t="s">
        <v>2222</v>
      </c>
      <c r="D216" s="8">
        <v>28</v>
      </c>
    </row>
    <row r="217" spans="1:4" ht="33.75" customHeight="1">
      <c r="A217" s="10" t="s">
        <v>2223</v>
      </c>
      <c r="B217" s="14" t="s">
        <v>2219</v>
      </c>
      <c r="C217" s="14" t="s">
        <v>2194</v>
      </c>
      <c r="D217" s="8">
        <v>16.8</v>
      </c>
    </row>
    <row r="218" spans="1:4" ht="33.75" customHeight="1">
      <c r="A218" s="10" t="s">
        <v>2224</v>
      </c>
      <c r="B218" s="14" t="s">
        <v>2219</v>
      </c>
      <c r="C218" s="14" t="s">
        <v>2225</v>
      </c>
      <c r="D218" s="8">
        <v>22.4</v>
      </c>
    </row>
    <row r="219" spans="1:4" ht="33.75" customHeight="1">
      <c r="A219" s="10" t="s">
        <v>2226</v>
      </c>
      <c r="B219" s="14" t="s">
        <v>2219</v>
      </c>
      <c r="C219" s="14" t="s">
        <v>2227</v>
      </c>
      <c r="D219" s="8">
        <v>11.2</v>
      </c>
    </row>
    <row r="220" spans="1:4" ht="33.75" customHeight="1">
      <c r="A220" s="10" t="s">
        <v>2228</v>
      </c>
      <c r="B220" s="14" t="s">
        <v>2219</v>
      </c>
      <c r="C220" s="14" t="s">
        <v>2229</v>
      </c>
      <c r="D220" s="8">
        <v>16.8</v>
      </c>
    </row>
    <row r="221" spans="1:4" ht="33.75" customHeight="1">
      <c r="A221" s="10" t="s">
        <v>2230</v>
      </c>
      <c r="B221" s="14" t="s">
        <v>2231</v>
      </c>
      <c r="C221" s="14" t="s">
        <v>2232</v>
      </c>
      <c r="D221" s="8">
        <v>61</v>
      </c>
    </row>
    <row r="222" spans="1:4" ht="33.75" customHeight="1">
      <c r="A222" s="10" t="s">
        <v>2233</v>
      </c>
      <c r="B222" s="14" t="s">
        <v>2231</v>
      </c>
      <c r="C222" s="14" t="s">
        <v>2225</v>
      </c>
      <c r="D222" s="8">
        <v>20</v>
      </c>
    </row>
    <row r="223" spans="1:4" ht="33.75" customHeight="1">
      <c r="A223" s="10" t="s">
        <v>2234</v>
      </c>
      <c r="B223" s="14" t="s">
        <v>2231</v>
      </c>
      <c r="C223" s="14" t="s">
        <v>2235</v>
      </c>
      <c r="D223" s="8">
        <v>32</v>
      </c>
    </row>
    <row r="224" spans="1:4" ht="33.75" customHeight="1">
      <c r="A224" s="10" t="s">
        <v>2236</v>
      </c>
      <c r="B224" s="14" t="s">
        <v>2231</v>
      </c>
      <c r="C224" s="14" t="s">
        <v>2194</v>
      </c>
      <c r="D224" s="8">
        <v>24</v>
      </c>
    </row>
    <row r="225" spans="1:4" ht="33.75" customHeight="1">
      <c r="A225" s="10" t="s">
        <v>2237</v>
      </c>
      <c r="B225" s="14" t="s">
        <v>2231</v>
      </c>
      <c r="C225" s="14" t="s">
        <v>2238</v>
      </c>
      <c r="D225" s="8">
        <v>5</v>
      </c>
    </row>
    <row r="226" spans="1:4" s="1" customFormat="1" ht="33.75" customHeight="1">
      <c r="A226" s="10" t="s">
        <v>2239</v>
      </c>
      <c r="B226" s="14" t="s">
        <v>2240</v>
      </c>
      <c r="C226" s="14" t="s">
        <v>2241</v>
      </c>
      <c r="D226" s="8">
        <v>5</v>
      </c>
    </row>
    <row r="227" spans="1:4" ht="33.75" customHeight="1">
      <c r="A227" s="10" t="s">
        <v>2242</v>
      </c>
      <c r="B227" s="14" t="s">
        <v>2243</v>
      </c>
      <c r="C227" s="17" t="s">
        <v>2244</v>
      </c>
      <c r="D227" s="8">
        <v>19.6</v>
      </c>
    </row>
    <row r="228" spans="1:4" ht="33.75" customHeight="1">
      <c r="A228" s="10" t="s">
        <v>2245</v>
      </c>
      <c r="B228" s="14" t="s">
        <v>2246</v>
      </c>
      <c r="C228" s="17" t="s">
        <v>2244</v>
      </c>
      <c r="D228" s="8">
        <v>20.5</v>
      </c>
    </row>
    <row r="229" spans="1:4" ht="33.75" customHeight="1">
      <c r="A229" s="10" t="s">
        <v>2247</v>
      </c>
      <c r="B229" s="14" t="s">
        <v>2248</v>
      </c>
      <c r="C229" s="17" t="s">
        <v>2249</v>
      </c>
      <c r="D229" s="8">
        <v>45</v>
      </c>
    </row>
    <row r="230" spans="1:4" ht="33.75" customHeight="1">
      <c r="A230" s="10" t="s">
        <v>2250</v>
      </c>
      <c r="B230" s="14" t="s">
        <v>2251</v>
      </c>
      <c r="C230" s="17" t="s">
        <v>2252</v>
      </c>
      <c r="D230" s="8">
        <v>80</v>
      </c>
    </row>
    <row r="231" spans="1:4" ht="33.75" customHeight="1">
      <c r="A231" s="10" t="s">
        <v>2253</v>
      </c>
      <c r="B231" s="14" t="s">
        <v>2254</v>
      </c>
      <c r="C231" s="17" t="s">
        <v>2255</v>
      </c>
      <c r="D231" s="8">
        <v>54.65</v>
      </c>
    </row>
    <row r="232" spans="1:4" ht="33.75" customHeight="1">
      <c r="A232" s="10" t="s">
        <v>2256</v>
      </c>
      <c r="B232" s="14" t="s">
        <v>2257</v>
      </c>
      <c r="C232" s="17" t="s">
        <v>2258</v>
      </c>
      <c r="D232" s="8">
        <v>15</v>
      </c>
    </row>
    <row r="233" spans="1:4" ht="33.75" customHeight="1">
      <c r="A233" s="10" t="s">
        <v>2259</v>
      </c>
      <c r="B233" s="14" t="s">
        <v>2260</v>
      </c>
      <c r="C233" s="17" t="s">
        <v>2261</v>
      </c>
      <c r="D233" s="8">
        <v>846.6</v>
      </c>
    </row>
    <row r="234" spans="1:4" ht="33.75" customHeight="1">
      <c r="A234" s="10" t="s">
        <v>2262</v>
      </c>
      <c r="B234" s="14" t="s">
        <v>2263</v>
      </c>
      <c r="C234" s="17" t="s">
        <v>2264</v>
      </c>
      <c r="D234" s="8">
        <v>20</v>
      </c>
    </row>
    <row r="235" spans="1:4" ht="33.75" customHeight="1">
      <c r="A235" s="10" t="s">
        <v>2265</v>
      </c>
      <c r="B235" s="14" t="s">
        <v>2266</v>
      </c>
      <c r="C235" s="17" t="s">
        <v>2267</v>
      </c>
      <c r="D235" s="8">
        <v>16</v>
      </c>
    </row>
    <row r="236" spans="1:4" ht="33.75" customHeight="1">
      <c r="A236" s="10" t="s">
        <v>2268</v>
      </c>
      <c r="B236" s="14" t="s">
        <v>2269</v>
      </c>
      <c r="C236" s="17" t="s">
        <v>2270</v>
      </c>
      <c r="D236" s="8">
        <v>101.35</v>
      </c>
    </row>
    <row r="237" spans="1:4" ht="33.75" customHeight="1">
      <c r="A237" s="10" t="s">
        <v>2271</v>
      </c>
      <c r="B237" s="14" t="s">
        <v>2269</v>
      </c>
      <c r="C237" s="17" t="s">
        <v>2272</v>
      </c>
      <c r="D237" s="8">
        <v>73.8</v>
      </c>
    </row>
    <row r="238" spans="1:4" ht="33.75" customHeight="1">
      <c r="A238" s="10" t="s">
        <v>2273</v>
      </c>
      <c r="B238" s="14" t="s">
        <v>2269</v>
      </c>
      <c r="C238" s="17" t="s">
        <v>2274</v>
      </c>
      <c r="D238" s="8">
        <v>267.42</v>
      </c>
    </row>
    <row r="239" spans="1:4" ht="33.75" customHeight="1">
      <c r="A239" s="10" t="s">
        <v>2275</v>
      </c>
      <c r="B239" s="14" t="s">
        <v>2269</v>
      </c>
      <c r="C239" s="17" t="s">
        <v>2276</v>
      </c>
      <c r="D239" s="8">
        <v>110</v>
      </c>
    </row>
    <row r="240" spans="1:4" ht="33.75" customHeight="1">
      <c r="A240" s="10" t="s">
        <v>2277</v>
      </c>
      <c r="B240" s="14" t="s">
        <v>2269</v>
      </c>
      <c r="C240" s="17" t="s">
        <v>2278</v>
      </c>
      <c r="D240" s="8">
        <v>710.88</v>
      </c>
    </row>
    <row r="241" spans="1:4" ht="33.75" customHeight="1">
      <c r="A241" s="10" t="s">
        <v>2279</v>
      </c>
      <c r="B241" s="14" t="s">
        <v>2269</v>
      </c>
      <c r="C241" s="17" t="s">
        <v>2280</v>
      </c>
      <c r="D241" s="8">
        <v>95</v>
      </c>
    </row>
    <row r="242" spans="1:4" ht="33.75" customHeight="1">
      <c r="A242" s="10" t="s">
        <v>2281</v>
      </c>
      <c r="B242" s="14" t="s">
        <v>2269</v>
      </c>
      <c r="C242" s="17" t="s">
        <v>2282</v>
      </c>
      <c r="D242" s="8">
        <v>317.13</v>
      </c>
    </row>
    <row r="243" spans="1:4" ht="33.75" customHeight="1">
      <c r="A243" s="10" t="s">
        <v>2283</v>
      </c>
      <c r="B243" s="14" t="s">
        <v>2284</v>
      </c>
      <c r="C243" s="17" t="s">
        <v>2285</v>
      </c>
      <c r="D243" s="8">
        <v>245</v>
      </c>
    </row>
    <row r="244" spans="1:4" ht="33.75" customHeight="1">
      <c r="A244" s="10" t="s">
        <v>2286</v>
      </c>
      <c r="B244" s="14" t="s">
        <v>2287</v>
      </c>
      <c r="C244" s="17" t="s">
        <v>2288</v>
      </c>
      <c r="D244" s="8">
        <v>16.54</v>
      </c>
    </row>
    <row r="245" spans="1:4" ht="33.75" customHeight="1">
      <c r="A245" s="10" t="s">
        <v>2289</v>
      </c>
      <c r="B245" s="14" t="s">
        <v>2290</v>
      </c>
      <c r="C245" s="17" t="s">
        <v>2291</v>
      </c>
      <c r="D245" s="8">
        <v>33</v>
      </c>
    </row>
    <row r="246" spans="1:4" ht="33.75" customHeight="1">
      <c r="A246" s="10" t="s">
        <v>2292</v>
      </c>
      <c r="B246" s="14" t="s">
        <v>2293</v>
      </c>
      <c r="C246" s="17" t="s">
        <v>2294</v>
      </c>
      <c r="D246" s="8">
        <v>135.6</v>
      </c>
    </row>
    <row r="247" spans="1:4" ht="33.75" customHeight="1">
      <c r="A247" s="10" t="s">
        <v>2295</v>
      </c>
      <c r="B247" s="14" t="s">
        <v>2293</v>
      </c>
      <c r="C247" s="17" t="s">
        <v>2296</v>
      </c>
      <c r="D247" s="8">
        <v>56.8</v>
      </c>
    </row>
    <row r="248" spans="1:4" ht="33.75" customHeight="1">
      <c r="A248" s="8">
        <v>90</v>
      </c>
      <c r="B248" s="14" t="s">
        <v>2297</v>
      </c>
      <c r="C248" s="17" t="s">
        <v>2298</v>
      </c>
      <c r="D248" s="8">
        <v>489</v>
      </c>
    </row>
    <row r="249" spans="1:4" ht="33.75" customHeight="1">
      <c r="A249" s="10" t="s">
        <v>2299</v>
      </c>
      <c r="B249" s="14" t="s">
        <v>2300</v>
      </c>
      <c r="C249" s="17" t="s">
        <v>2301</v>
      </c>
      <c r="D249" s="8">
        <v>37.33</v>
      </c>
    </row>
    <row r="250" spans="1:4" ht="33.75" customHeight="1">
      <c r="A250" s="10" t="s">
        <v>2302</v>
      </c>
      <c r="B250" s="14" t="s">
        <v>2300</v>
      </c>
      <c r="C250" s="17" t="s">
        <v>2303</v>
      </c>
      <c r="D250" s="8">
        <v>15.82</v>
      </c>
    </row>
    <row r="251" spans="1:4" ht="33.75" customHeight="1">
      <c r="A251" s="10" t="s">
        <v>2304</v>
      </c>
      <c r="B251" s="14" t="s">
        <v>2300</v>
      </c>
      <c r="C251" s="17" t="s">
        <v>2305</v>
      </c>
      <c r="D251" s="8">
        <v>30.89</v>
      </c>
    </row>
    <row r="252" spans="1:4" ht="33.75" customHeight="1">
      <c r="A252" s="10" t="s">
        <v>2306</v>
      </c>
      <c r="B252" s="14" t="s">
        <v>2300</v>
      </c>
      <c r="C252" s="17" t="s">
        <v>2307</v>
      </c>
      <c r="D252" s="8">
        <v>80</v>
      </c>
    </row>
    <row r="253" spans="1:4" ht="33.75" customHeight="1">
      <c r="A253" s="10" t="s">
        <v>2308</v>
      </c>
      <c r="B253" s="14" t="s">
        <v>2300</v>
      </c>
      <c r="C253" s="17" t="s">
        <v>2309</v>
      </c>
      <c r="D253" s="8">
        <v>66.8</v>
      </c>
    </row>
    <row r="254" spans="1:4" ht="33.75" customHeight="1">
      <c r="A254" s="10" t="s">
        <v>2310</v>
      </c>
      <c r="B254" s="14" t="s">
        <v>2300</v>
      </c>
      <c r="C254" s="17" t="s">
        <v>2311</v>
      </c>
      <c r="D254" s="8">
        <v>17.64</v>
      </c>
    </row>
    <row r="255" spans="1:4" ht="33.75" customHeight="1">
      <c r="A255" s="10" t="s">
        <v>2312</v>
      </c>
      <c r="B255" s="14" t="s">
        <v>2300</v>
      </c>
      <c r="C255" s="17" t="s">
        <v>2313</v>
      </c>
      <c r="D255" s="8">
        <v>231.56</v>
      </c>
    </row>
    <row r="256" spans="1:4" ht="33.75" customHeight="1">
      <c r="A256" s="10" t="s">
        <v>2314</v>
      </c>
      <c r="B256" s="14" t="s">
        <v>2300</v>
      </c>
      <c r="C256" s="17" t="s">
        <v>2315</v>
      </c>
      <c r="D256" s="8">
        <v>22.98</v>
      </c>
    </row>
    <row r="257" spans="1:4" ht="33.75" customHeight="1">
      <c r="A257" s="10" t="s">
        <v>2316</v>
      </c>
      <c r="B257" s="14" t="s">
        <v>2300</v>
      </c>
      <c r="C257" s="17" t="s">
        <v>2317</v>
      </c>
      <c r="D257" s="8">
        <v>5.41</v>
      </c>
    </row>
    <row r="258" spans="1:4" ht="33.75" customHeight="1">
      <c r="A258" s="10" t="s">
        <v>2318</v>
      </c>
      <c r="B258" s="14" t="s">
        <v>2300</v>
      </c>
      <c r="C258" s="17" t="s">
        <v>2319</v>
      </c>
      <c r="D258" s="22">
        <v>53.8</v>
      </c>
    </row>
  </sheetData>
  <sheetProtection/>
  <mergeCells count="1">
    <mergeCell ref="A1:D1"/>
  </mergeCells>
  <hyperlinks>
    <hyperlink ref="C120" r:id="rId1" tooltip="https://www.shaoyang.gov.cn/shaoyang/bumenyjshsgjf/202109/bb9273ae4ae84e6e84e50175d913265b/files/d27d0d794db34d87b00bfd67d727ee7e.docx" display="图书及设备购置"/>
    <hyperlink ref="C121" r:id="rId2" tooltip="https://www.shaoyang.gov.cn/shaoyang/bumenyjshsgjf/202109/bb9273ae4ae84e6e84e50175d913265b/files/7e661f6c72d84ad59113f29abbe23b73.docx" display="防疫设备购置"/>
    <hyperlink ref="C122" r:id="rId3" tooltip="https://www.shaoyang.gov.cn/shaoyang/bumenyjshsgjf/202109/bb9273ae4ae84e6e84e50175d913265b/files/06e9c6624c914d8e9a36e666efa4f1a0.docx" display="数字图书馆建设项目"/>
    <hyperlink ref="C124" r:id="rId4" tooltip="https://www.shaoyang.gov.cn/shaoyang/bumenyjshsgjf/202109/bb9273ae4ae84e6e84e50175d913265b/files/65fab429039c47ae9fef06d3d7145280.docx" display="中央补助地方美术馆公共图书馆文化馆（站）免费开放专项资金及市财政配套资金"/>
    <hyperlink ref="C125" r:id="rId5" tooltip="https://www.shaoyang.gov.cn/shaoyang/bumenyjshsgjf/202109/09f92f635cfd4bd7be4db2d4c8217d87/files/59e51f8575c64e99b054b567e860956e.docx" display="公共文化服务建设体系绩效奖励资金"/>
    <hyperlink ref="C126" r:id="rId6" tooltip="https://www.shaoyang.gov.cn/shaoyang/bumenyjshsgjf/202109/09f92f635cfd4bd7be4db2d4c8217d87/files/ac9549cd07584076a94a56d484ebff8d.docx" display="“抗疫情、促发展”文旅融合项目资金"/>
    <hyperlink ref="C135" r:id="rId7" tooltip="https://www.shaoyang.gov.cn/shaoyang/bumenyjshsgjf/202109/912236739f534adc951ec0298c78fbc0/files/578531279c7f4769a789cb823f2a43ba.docx" display="疫情补助"/>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rgb="FFC00000"/>
  </sheetPr>
  <dimension ref="A1:B13"/>
  <sheetViews>
    <sheetView workbookViewId="0" topLeftCell="A1">
      <selection activeCell="A2" sqref="A2:B2"/>
    </sheetView>
  </sheetViews>
  <sheetFormatPr defaultColWidth="9.00390625" defaultRowHeight="14.25"/>
  <cols>
    <col min="1" max="1" width="40.625" style="0" customWidth="1"/>
    <col min="2" max="2" width="25.625" style="0" customWidth="1"/>
  </cols>
  <sheetData>
    <row r="1" ht="14.25">
      <c r="A1" s="80" t="s">
        <v>79</v>
      </c>
    </row>
    <row r="2" spans="1:2" ht="46.5" customHeight="1">
      <c r="A2" s="82" t="s">
        <v>80</v>
      </c>
      <c r="B2" s="82"/>
    </row>
    <row r="3" spans="1:2" ht="14.25">
      <c r="A3" s="180"/>
      <c r="B3" s="180"/>
    </row>
    <row r="4" spans="1:2" ht="27" customHeight="1">
      <c r="A4" s="83"/>
      <c r="B4" s="84" t="s">
        <v>33</v>
      </c>
    </row>
    <row r="5" spans="1:2" ht="39.75" customHeight="1">
      <c r="A5" s="85" t="s">
        <v>34</v>
      </c>
      <c r="B5" s="181" t="s">
        <v>35</v>
      </c>
    </row>
    <row r="6" spans="1:2" ht="30" customHeight="1">
      <c r="A6" s="182" t="s">
        <v>81</v>
      </c>
      <c r="B6" s="183">
        <v>5902346</v>
      </c>
    </row>
    <row r="7" spans="1:2" ht="30" customHeight="1">
      <c r="A7" s="184" t="s">
        <v>82</v>
      </c>
      <c r="B7" s="183">
        <v>67803</v>
      </c>
    </row>
    <row r="8" spans="1:2" ht="30" customHeight="1">
      <c r="A8" s="184" t="s">
        <v>83</v>
      </c>
      <c r="B8" s="183">
        <v>307154</v>
      </c>
    </row>
    <row r="9" spans="1:2" ht="30" customHeight="1">
      <c r="A9" s="184" t="s">
        <v>84</v>
      </c>
      <c r="B9" s="183">
        <v>11238</v>
      </c>
    </row>
    <row r="10" spans="1:2" ht="30" customHeight="1">
      <c r="A10" s="184" t="s">
        <v>85</v>
      </c>
      <c r="B10" s="183">
        <v>196159</v>
      </c>
    </row>
    <row r="11" spans="1:2" ht="39.75" customHeight="1">
      <c r="A11" s="185" t="s">
        <v>86</v>
      </c>
      <c r="B11" s="186">
        <f>B6+B7+B8+B9+B10</f>
        <v>6484700</v>
      </c>
    </row>
    <row r="12" spans="1:2" ht="30" customHeight="1">
      <c r="A12" s="70"/>
      <c r="B12" s="70"/>
    </row>
    <row r="13" spans="1:2" ht="30" customHeight="1">
      <c r="A13" s="70"/>
      <c r="B13" s="70"/>
    </row>
    <row r="14" ht="30" customHeight="1"/>
    <row r="15" ht="30" customHeight="1"/>
    <row r="16" ht="30" customHeight="1"/>
    <row r="17" ht="30" customHeight="1"/>
    <row r="18" ht="30" customHeight="1"/>
  </sheetData>
  <sheetProtection/>
  <mergeCells count="1">
    <mergeCell ref="A2:B2"/>
  </mergeCells>
  <printOptions horizontalCentered="1"/>
  <pageMargins left="0.75" right="0.75" top="0.9798611111111111" bottom="0.9798611111111111" header="0.5097222222222222" footer="0.5097222222222222"/>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rgb="FFFF0000"/>
  </sheetPr>
  <dimension ref="A1:IQ1347"/>
  <sheetViews>
    <sheetView showGridLines="0" showZeros="0" workbookViewId="0" topLeftCell="A1">
      <pane ySplit="4" topLeftCell="BM1330" activePane="bottomLeft" state="frozen"/>
      <selection pane="bottomLeft" activeCell="D1338" sqref="D1338"/>
    </sheetView>
  </sheetViews>
  <sheetFormatPr defaultColWidth="9.125" defaultRowHeight="14.25"/>
  <cols>
    <col min="1" max="1" width="35.625" style="133" customWidth="1"/>
    <col min="2" max="4" width="15.625" style="133" customWidth="1"/>
    <col min="5" max="251" width="9.125" style="133" customWidth="1"/>
  </cols>
  <sheetData>
    <row r="1" spans="1:251" ht="14.25">
      <c r="A1" s="80" t="s">
        <v>87</v>
      </c>
      <c r="B1" s="80"/>
      <c r="C1" s="80"/>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row>
    <row r="2" spans="1:4" s="146" customFormat="1" ht="28.5" customHeight="1">
      <c r="A2" s="201" t="s">
        <v>88</v>
      </c>
      <c r="B2" s="201"/>
      <c r="C2" s="201"/>
      <c r="D2" s="201"/>
    </row>
    <row r="3" spans="1:4" s="146" customFormat="1" ht="16.5" customHeight="1">
      <c r="A3" s="202" t="s">
        <v>48</v>
      </c>
      <c r="B3" s="202"/>
      <c r="C3" s="202"/>
      <c r="D3" s="202"/>
    </row>
    <row r="4" spans="1:4" ht="24.75" customHeight="1">
      <c r="A4" s="203" t="s">
        <v>89</v>
      </c>
      <c r="B4" s="203" t="s">
        <v>51</v>
      </c>
      <c r="C4" s="203" t="s">
        <v>53</v>
      </c>
      <c r="D4" s="203" t="s">
        <v>90</v>
      </c>
    </row>
    <row r="5" spans="1:4" s="198" customFormat="1" ht="16.5" customHeight="1">
      <c r="A5" s="204" t="s">
        <v>91</v>
      </c>
      <c r="B5" s="205">
        <f>B6+B18+B27+B38+B49+B60+B71+B83+B92+B105+B115+B124+B135+B149+B156+B164+B170+B177+B184+B191+B198+B205+B213+B219+B225+B232+B247</f>
        <v>677067</v>
      </c>
      <c r="C5" s="205">
        <f>C6+C18+C27+C38+C49+C60+C71+C83+C92+C105+C115+C124+C135+C149+C156+C164+C170+C177+C184+C191+C198+C205+C213+C219+C225+C232+C247</f>
        <v>614498</v>
      </c>
      <c r="D5" s="206">
        <f>B5/C5*100</f>
        <v>110.18213240726578</v>
      </c>
    </row>
    <row r="6" spans="1:4" ht="16.5" customHeight="1">
      <c r="A6" s="145" t="s">
        <v>92</v>
      </c>
      <c r="B6" s="164">
        <f>SUM(B7:B17)</f>
        <v>16025</v>
      </c>
      <c r="C6" s="164">
        <f>SUM(C7:C17)</f>
        <v>19014</v>
      </c>
      <c r="D6" s="206">
        <f aca="true" t="shared" si="0" ref="D6:D69">B6/C6*100</f>
        <v>84.2800042074261</v>
      </c>
    </row>
    <row r="7" spans="1:4" ht="16.5" customHeight="1">
      <c r="A7" s="145" t="s">
        <v>93</v>
      </c>
      <c r="B7" s="164">
        <v>12012</v>
      </c>
      <c r="C7" s="164">
        <v>14670</v>
      </c>
      <c r="D7" s="206">
        <f t="shared" si="0"/>
        <v>81.88139059304703</v>
      </c>
    </row>
    <row r="8" spans="1:4" ht="16.5" customHeight="1">
      <c r="A8" s="145" t="s">
        <v>94</v>
      </c>
      <c r="B8" s="164">
        <v>1738</v>
      </c>
      <c r="C8" s="164">
        <v>1593</v>
      </c>
      <c r="D8" s="206">
        <f t="shared" si="0"/>
        <v>109.1023226616447</v>
      </c>
    </row>
    <row r="9" spans="1:4" ht="16.5" customHeight="1">
      <c r="A9" s="145" t="s">
        <v>95</v>
      </c>
      <c r="B9" s="164">
        <v>1</v>
      </c>
      <c r="C9" s="164">
        <v>0</v>
      </c>
      <c r="D9" s="206" t="e">
        <f t="shared" si="0"/>
        <v>#DIV/0!</v>
      </c>
    </row>
    <row r="10" spans="1:4" ht="16.5" customHeight="1">
      <c r="A10" s="145" t="s">
        <v>96</v>
      </c>
      <c r="B10" s="164">
        <v>721</v>
      </c>
      <c r="C10" s="164">
        <v>883</v>
      </c>
      <c r="D10" s="206">
        <f t="shared" si="0"/>
        <v>81.65345413363534</v>
      </c>
    </row>
    <row r="11" spans="1:4" ht="16.5" customHeight="1">
      <c r="A11" s="145" t="s">
        <v>97</v>
      </c>
      <c r="B11" s="164">
        <v>0</v>
      </c>
      <c r="C11" s="164">
        <v>5</v>
      </c>
      <c r="D11" s="206">
        <f t="shared" si="0"/>
        <v>0</v>
      </c>
    </row>
    <row r="12" spans="1:4" ht="16.5" customHeight="1">
      <c r="A12" s="145" t="s">
        <v>98</v>
      </c>
      <c r="B12" s="164">
        <v>183</v>
      </c>
      <c r="C12" s="164">
        <v>108</v>
      </c>
      <c r="D12" s="206">
        <f t="shared" si="0"/>
        <v>169.44444444444443</v>
      </c>
    </row>
    <row r="13" spans="1:4" ht="16.5" customHeight="1">
      <c r="A13" s="145" t="s">
        <v>99</v>
      </c>
      <c r="B13" s="164">
        <v>19</v>
      </c>
      <c r="C13" s="164">
        <v>487</v>
      </c>
      <c r="D13" s="206">
        <f t="shared" si="0"/>
        <v>3.9014373716632447</v>
      </c>
    </row>
    <row r="14" spans="1:4" ht="16.5" customHeight="1">
      <c r="A14" s="145" t="s">
        <v>100</v>
      </c>
      <c r="B14" s="164">
        <v>274</v>
      </c>
      <c r="C14" s="164">
        <v>541</v>
      </c>
      <c r="D14" s="206">
        <f t="shared" si="0"/>
        <v>50.64695009242144</v>
      </c>
    </row>
    <row r="15" spans="1:4" ht="16.5" customHeight="1">
      <c r="A15" s="145" t="s">
        <v>101</v>
      </c>
      <c r="B15" s="164">
        <v>5</v>
      </c>
      <c r="C15" s="164">
        <v>13</v>
      </c>
      <c r="D15" s="206">
        <f t="shared" si="0"/>
        <v>38.46153846153847</v>
      </c>
    </row>
    <row r="16" spans="1:4" ht="16.5" customHeight="1">
      <c r="A16" s="145" t="s">
        <v>102</v>
      </c>
      <c r="B16" s="164">
        <v>280</v>
      </c>
      <c r="C16" s="164">
        <v>39</v>
      </c>
      <c r="D16" s="206">
        <f t="shared" si="0"/>
        <v>717.948717948718</v>
      </c>
    </row>
    <row r="17" spans="1:4" ht="16.5" customHeight="1">
      <c r="A17" s="145" t="s">
        <v>103</v>
      </c>
      <c r="B17" s="164">
        <v>792</v>
      </c>
      <c r="C17" s="164">
        <v>675</v>
      </c>
      <c r="D17" s="206">
        <f t="shared" si="0"/>
        <v>117.33333333333333</v>
      </c>
    </row>
    <row r="18" spans="1:4" ht="16.5" customHeight="1">
      <c r="A18" s="145" t="s">
        <v>104</v>
      </c>
      <c r="B18" s="164">
        <f>SUM(B19:B26)</f>
        <v>9083</v>
      </c>
      <c r="C18" s="164">
        <f>SUM(C19:C26)</f>
        <v>8633</v>
      </c>
      <c r="D18" s="206">
        <f t="shared" si="0"/>
        <v>105.21255646936176</v>
      </c>
    </row>
    <row r="19" spans="1:4" ht="16.5" customHeight="1">
      <c r="A19" s="145" t="s">
        <v>93</v>
      </c>
      <c r="B19" s="164">
        <v>6356</v>
      </c>
      <c r="C19" s="164">
        <v>6047</v>
      </c>
      <c r="D19" s="206">
        <f t="shared" si="0"/>
        <v>105.10997188688607</v>
      </c>
    </row>
    <row r="20" spans="1:4" ht="16.5" customHeight="1">
      <c r="A20" s="145" t="s">
        <v>94</v>
      </c>
      <c r="B20" s="164">
        <v>1028</v>
      </c>
      <c r="C20" s="164">
        <v>1008</v>
      </c>
      <c r="D20" s="206">
        <f t="shared" si="0"/>
        <v>101.98412698412697</v>
      </c>
    </row>
    <row r="21" spans="1:4" ht="16.5" customHeight="1">
      <c r="A21" s="145" t="s">
        <v>95</v>
      </c>
      <c r="B21" s="164">
        <v>0</v>
      </c>
      <c r="C21" s="164">
        <v>0</v>
      </c>
      <c r="D21" s="206" t="e">
        <f t="shared" si="0"/>
        <v>#DIV/0!</v>
      </c>
    </row>
    <row r="22" spans="1:4" ht="16.5" customHeight="1">
      <c r="A22" s="145" t="s">
        <v>105</v>
      </c>
      <c r="B22" s="164">
        <v>607</v>
      </c>
      <c r="C22" s="164">
        <v>804</v>
      </c>
      <c r="D22" s="206">
        <f t="shared" si="0"/>
        <v>75.49751243781094</v>
      </c>
    </row>
    <row r="23" spans="1:4" ht="16.5" customHeight="1">
      <c r="A23" s="145" t="s">
        <v>106</v>
      </c>
      <c r="B23" s="164">
        <v>70</v>
      </c>
      <c r="C23" s="164">
        <v>156</v>
      </c>
      <c r="D23" s="206">
        <f t="shared" si="0"/>
        <v>44.871794871794876</v>
      </c>
    </row>
    <row r="24" spans="1:4" ht="16.5" customHeight="1">
      <c r="A24" s="145" t="s">
        <v>107</v>
      </c>
      <c r="B24" s="164">
        <v>124</v>
      </c>
      <c r="C24" s="164">
        <v>50</v>
      </c>
      <c r="D24" s="206">
        <f t="shared" si="0"/>
        <v>248</v>
      </c>
    </row>
    <row r="25" spans="1:4" ht="16.5" customHeight="1">
      <c r="A25" s="145" t="s">
        <v>102</v>
      </c>
      <c r="B25" s="164">
        <v>76</v>
      </c>
      <c r="C25" s="164">
        <v>5</v>
      </c>
      <c r="D25" s="206">
        <f t="shared" si="0"/>
        <v>1520</v>
      </c>
    </row>
    <row r="26" spans="1:4" ht="16.5" customHeight="1">
      <c r="A26" s="145" t="s">
        <v>108</v>
      </c>
      <c r="B26" s="164">
        <v>822</v>
      </c>
      <c r="C26" s="164">
        <v>563</v>
      </c>
      <c r="D26" s="206">
        <f t="shared" si="0"/>
        <v>146.00355239786856</v>
      </c>
    </row>
    <row r="27" spans="1:4" ht="16.5" customHeight="1">
      <c r="A27" s="145" t="s">
        <v>109</v>
      </c>
      <c r="B27" s="164">
        <f>SUM(B28:B37)</f>
        <v>320594</v>
      </c>
      <c r="C27" s="164">
        <f>SUM(C28:C37)</f>
        <v>257335</v>
      </c>
      <c r="D27" s="206">
        <f t="shared" si="0"/>
        <v>124.58235374123225</v>
      </c>
    </row>
    <row r="28" spans="1:4" ht="16.5" customHeight="1">
      <c r="A28" s="145" t="s">
        <v>93</v>
      </c>
      <c r="B28" s="164">
        <v>174616</v>
      </c>
      <c r="C28" s="164">
        <v>157019</v>
      </c>
      <c r="D28" s="206">
        <f t="shared" si="0"/>
        <v>111.20692400282768</v>
      </c>
    </row>
    <row r="29" spans="1:4" ht="16.5" customHeight="1">
      <c r="A29" s="145" t="s">
        <v>94</v>
      </c>
      <c r="B29" s="164">
        <v>30309</v>
      </c>
      <c r="C29" s="164">
        <v>26201</v>
      </c>
      <c r="D29" s="206">
        <f t="shared" si="0"/>
        <v>115.67879088584405</v>
      </c>
    </row>
    <row r="30" spans="1:4" ht="16.5" customHeight="1">
      <c r="A30" s="145" t="s">
        <v>95</v>
      </c>
      <c r="B30" s="164">
        <v>2385</v>
      </c>
      <c r="C30" s="164">
        <v>1690</v>
      </c>
      <c r="D30" s="206">
        <f t="shared" si="0"/>
        <v>141.12426035502958</v>
      </c>
    </row>
    <row r="31" spans="1:4" ht="16.5" customHeight="1">
      <c r="A31" s="145" t="s">
        <v>110</v>
      </c>
      <c r="B31" s="164">
        <v>10</v>
      </c>
      <c r="C31" s="164">
        <v>125</v>
      </c>
      <c r="D31" s="206">
        <f t="shared" si="0"/>
        <v>8</v>
      </c>
    </row>
    <row r="32" spans="1:4" ht="16.5" customHeight="1">
      <c r="A32" s="145" t="s">
        <v>111</v>
      </c>
      <c r="B32" s="164">
        <v>332</v>
      </c>
      <c r="C32" s="164">
        <v>3421</v>
      </c>
      <c r="D32" s="206">
        <f t="shared" si="0"/>
        <v>9.704764688687519</v>
      </c>
    </row>
    <row r="33" spans="1:4" ht="16.5" customHeight="1">
      <c r="A33" s="145" t="s">
        <v>112</v>
      </c>
      <c r="B33" s="164">
        <v>2860</v>
      </c>
      <c r="C33" s="164">
        <v>1667</v>
      </c>
      <c r="D33" s="206">
        <f t="shared" si="0"/>
        <v>171.56568686262747</v>
      </c>
    </row>
    <row r="34" spans="1:4" ht="16.5" customHeight="1">
      <c r="A34" s="145" t="s">
        <v>113</v>
      </c>
      <c r="B34" s="164">
        <v>9132</v>
      </c>
      <c r="C34" s="164">
        <v>8868</v>
      </c>
      <c r="D34" s="206">
        <f t="shared" si="0"/>
        <v>102.97699594046009</v>
      </c>
    </row>
    <row r="35" spans="1:4" ht="16.5" customHeight="1">
      <c r="A35" s="145" t="s">
        <v>114</v>
      </c>
      <c r="B35" s="164">
        <v>0</v>
      </c>
      <c r="C35" s="164">
        <v>0</v>
      </c>
      <c r="D35" s="206" t="e">
        <f t="shared" si="0"/>
        <v>#DIV/0!</v>
      </c>
    </row>
    <row r="36" spans="1:4" ht="16.5" customHeight="1">
      <c r="A36" s="145" t="s">
        <v>102</v>
      </c>
      <c r="B36" s="164">
        <v>17714</v>
      </c>
      <c r="C36" s="164">
        <v>13097</v>
      </c>
      <c r="D36" s="206">
        <f t="shared" si="0"/>
        <v>135.2523478659235</v>
      </c>
    </row>
    <row r="37" spans="1:4" ht="16.5" customHeight="1">
      <c r="A37" s="145" t="s">
        <v>115</v>
      </c>
      <c r="B37" s="164">
        <v>83236</v>
      </c>
      <c r="C37" s="164">
        <v>45247</v>
      </c>
      <c r="D37" s="206">
        <f t="shared" si="0"/>
        <v>183.9591575132053</v>
      </c>
    </row>
    <row r="38" spans="1:4" ht="16.5" customHeight="1">
      <c r="A38" s="145" t="s">
        <v>116</v>
      </c>
      <c r="B38" s="164">
        <f>SUM(B39:B48)</f>
        <v>28405</v>
      </c>
      <c r="C38" s="164">
        <f>SUM(C39:C48)</f>
        <v>20183</v>
      </c>
      <c r="D38" s="206">
        <f t="shared" si="0"/>
        <v>140.73725412475846</v>
      </c>
    </row>
    <row r="39" spans="1:4" ht="16.5" customHeight="1">
      <c r="A39" s="145" t="s">
        <v>93</v>
      </c>
      <c r="B39" s="164">
        <v>8899</v>
      </c>
      <c r="C39" s="164">
        <v>7820</v>
      </c>
      <c r="D39" s="206">
        <f t="shared" si="0"/>
        <v>113.79795396419436</v>
      </c>
    </row>
    <row r="40" spans="1:4" ht="16.5" customHeight="1">
      <c r="A40" s="145" t="s">
        <v>94</v>
      </c>
      <c r="B40" s="164">
        <v>1454</v>
      </c>
      <c r="C40" s="164">
        <v>1010</v>
      </c>
      <c r="D40" s="206">
        <f t="shared" si="0"/>
        <v>143.96039603960395</v>
      </c>
    </row>
    <row r="41" spans="1:4" ht="16.5" customHeight="1">
      <c r="A41" s="145" t="s">
        <v>95</v>
      </c>
      <c r="B41" s="164">
        <v>105</v>
      </c>
      <c r="C41" s="164">
        <v>0</v>
      </c>
      <c r="D41" s="206" t="e">
        <f t="shared" si="0"/>
        <v>#DIV/0!</v>
      </c>
    </row>
    <row r="42" spans="1:4" ht="16.5" customHeight="1">
      <c r="A42" s="145" t="s">
        <v>117</v>
      </c>
      <c r="B42" s="164">
        <v>416</v>
      </c>
      <c r="C42" s="164">
        <v>56</v>
      </c>
      <c r="D42" s="206">
        <f t="shared" si="0"/>
        <v>742.8571428571429</v>
      </c>
    </row>
    <row r="43" spans="1:4" ht="16.5" customHeight="1">
      <c r="A43" s="145" t="s">
        <v>118</v>
      </c>
      <c r="B43" s="164">
        <v>0</v>
      </c>
      <c r="C43" s="164">
        <v>0</v>
      </c>
      <c r="D43" s="206" t="e">
        <f t="shared" si="0"/>
        <v>#DIV/0!</v>
      </c>
    </row>
    <row r="44" spans="1:4" ht="16.5" customHeight="1">
      <c r="A44" s="145" t="s">
        <v>119</v>
      </c>
      <c r="B44" s="164">
        <v>145</v>
      </c>
      <c r="C44" s="164">
        <v>171</v>
      </c>
      <c r="D44" s="206">
        <f t="shared" si="0"/>
        <v>84.7953216374269</v>
      </c>
    </row>
    <row r="45" spans="1:4" ht="16.5" customHeight="1">
      <c r="A45" s="145" t="s">
        <v>120</v>
      </c>
      <c r="B45" s="164">
        <v>603</v>
      </c>
      <c r="C45" s="164">
        <v>532</v>
      </c>
      <c r="D45" s="206">
        <f t="shared" si="0"/>
        <v>113.34586466165413</v>
      </c>
    </row>
    <row r="46" spans="1:4" ht="16.5" customHeight="1">
      <c r="A46" s="145" t="s">
        <v>121</v>
      </c>
      <c r="B46" s="164">
        <v>123</v>
      </c>
      <c r="C46" s="164">
        <v>891</v>
      </c>
      <c r="D46" s="206">
        <f t="shared" si="0"/>
        <v>13.804713804713806</v>
      </c>
    </row>
    <row r="47" spans="1:4" ht="16.5" customHeight="1">
      <c r="A47" s="145" t="s">
        <v>102</v>
      </c>
      <c r="B47" s="164">
        <v>424</v>
      </c>
      <c r="C47" s="164">
        <v>888</v>
      </c>
      <c r="D47" s="206">
        <f t="shared" si="0"/>
        <v>47.74774774774775</v>
      </c>
    </row>
    <row r="48" spans="1:4" ht="16.5" customHeight="1">
      <c r="A48" s="145" t="s">
        <v>122</v>
      </c>
      <c r="B48" s="164">
        <v>16236</v>
      </c>
      <c r="C48" s="164">
        <v>8815</v>
      </c>
      <c r="D48" s="206">
        <f t="shared" si="0"/>
        <v>184.18604651162792</v>
      </c>
    </row>
    <row r="49" spans="1:4" ht="16.5" customHeight="1">
      <c r="A49" s="145" t="s">
        <v>123</v>
      </c>
      <c r="B49" s="164">
        <f>SUM(B50:B59)</f>
        <v>10328</v>
      </c>
      <c r="C49" s="164">
        <f>SUM(C50:C59)</f>
        <v>7012</v>
      </c>
      <c r="D49" s="206">
        <f t="shared" si="0"/>
        <v>147.29035938391328</v>
      </c>
    </row>
    <row r="50" spans="1:4" ht="16.5" customHeight="1">
      <c r="A50" s="145" t="s">
        <v>93</v>
      </c>
      <c r="B50" s="164">
        <v>3171</v>
      </c>
      <c r="C50" s="164">
        <v>3412</v>
      </c>
      <c r="D50" s="206">
        <f t="shared" si="0"/>
        <v>92.936694021102</v>
      </c>
    </row>
    <row r="51" spans="1:4" ht="16.5" customHeight="1">
      <c r="A51" s="145" t="s">
        <v>94</v>
      </c>
      <c r="B51" s="164">
        <v>757</v>
      </c>
      <c r="C51" s="164">
        <v>686</v>
      </c>
      <c r="D51" s="206">
        <f t="shared" si="0"/>
        <v>110.34985422740525</v>
      </c>
    </row>
    <row r="52" spans="1:4" ht="16.5" customHeight="1">
      <c r="A52" s="145" t="s">
        <v>95</v>
      </c>
      <c r="B52" s="164">
        <v>0</v>
      </c>
      <c r="C52" s="164">
        <v>0</v>
      </c>
      <c r="D52" s="206" t="e">
        <f t="shared" si="0"/>
        <v>#DIV/0!</v>
      </c>
    </row>
    <row r="53" spans="1:4" ht="16.5" customHeight="1">
      <c r="A53" s="145" t="s">
        <v>124</v>
      </c>
      <c r="B53" s="164">
        <v>9</v>
      </c>
      <c r="C53" s="164">
        <v>160</v>
      </c>
      <c r="D53" s="206">
        <f t="shared" si="0"/>
        <v>5.625</v>
      </c>
    </row>
    <row r="54" spans="1:4" ht="16.5" customHeight="1">
      <c r="A54" s="145" t="s">
        <v>125</v>
      </c>
      <c r="B54" s="164">
        <v>808</v>
      </c>
      <c r="C54" s="164">
        <v>792</v>
      </c>
      <c r="D54" s="206">
        <f t="shared" si="0"/>
        <v>102.020202020202</v>
      </c>
    </row>
    <row r="55" spans="1:4" ht="16.5" customHeight="1">
      <c r="A55" s="145" t="s">
        <v>126</v>
      </c>
      <c r="B55" s="164">
        <v>9</v>
      </c>
      <c r="C55" s="164">
        <v>0</v>
      </c>
      <c r="D55" s="206" t="e">
        <f t="shared" si="0"/>
        <v>#DIV/0!</v>
      </c>
    </row>
    <row r="56" spans="1:4" ht="16.5" customHeight="1">
      <c r="A56" s="145" t="s">
        <v>127</v>
      </c>
      <c r="B56" s="164">
        <v>3685</v>
      </c>
      <c r="C56" s="164">
        <v>1035</v>
      </c>
      <c r="D56" s="206">
        <f t="shared" si="0"/>
        <v>356.03864734299515</v>
      </c>
    </row>
    <row r="57" spans="1:4" ht="16.5" customHeight="1">
      <c r="A57" s="145" t="s">
        <v>128</v>
      </c>
      <c r="B57" s="164">
        <v>446</v>
      </c>
      <c r="C57" s="164">
        <v>145</v>
      </c>
      <c r="D57" s="206">
        <f t="shared" si="0"/>
        <v>307.58620689655174</v>
      </c>
    </row>
    <row r="58" spans="1:4" ht="16.5" customHeight="1">
      <c r="A58" s="145" t="s">
        <v>102</v>
      </c>
      <c r="B58" s="164">
        <v>48</v>
      </c>
      <c r="C58" s="164">
        <v>51</v>
      </c>
      <c r="D58" s="206">
        <f t="shared" si="0"/>
        <v>94.11764705882352</v>
      </c>
    </row>
    <row r="59" spans="1:4" ht="16.5" customHeight="1">
      <c r="A59" s="145" t="s">
        <v>129</v>
      </c>
      <c r="B59" s="164">
        <v>1395</v>
      </c>
      <c r="C59" s="164">
        <v>731</v>
      </c>
      <c r="D59" s="206">
        <f t="shared" si="0"/>
        <v>190.8344733242134</v>
      </c>
    </row>
    <row r="60" spans="1:4" ht="16.5" customHeight="1">
      <c r="A60" s="145" t="s">
        <v>130</v>
      </c>
      <c r="B60" s="164">
        <f>SUM(B61:B70)</f>
        <v>33794</v>
      </c>
      <c r="C60" s="164">
        <f>SUM(C61:C70)</f>
        <v>39367</v>
      </c>
      <c r="D60" s="206">
        <f t="shared" si="0"/>
        <v>85.84347295958544</v>
      </c>
    </row>
    <row r="61" spans="1:4" ht="16.5" customHeight="1">
      <c r="A61" s="145" t="s">
        <v>93</v>
      </c>
      <c r="B61" s="164">
        <v>18875</v>
      </c>
      <c r="C61" s="164">
        <v>21392</v>
      </c>
      <c r="D61" s="206">
        <f t="shared" si="0"/>
        <v>88.23391922213911</v>
      </c>
    </row>
    <row r="62" spans="1:4" ht="16.5" customHeight="1">
      <c r="A62" s="145" t="s">
        <v>94</v>
      </c>
      <c r="B62" s="164">
        <v>3982</v>
      </c>
      <c r="C62" s="164">
        <v>4791</v>
      </c>
      <c r="D62" s="206">
        <f t="shared" si="0"/>
        <v>83.1141724065957</v>
      </c>
    </row>
    <row r="63" spans="1:4" ht="16.5" customHeight="1">
      <c r="A63" s="145" t="s">
        <v>95</v>
      </c>
      <c r="B63" s="164">
        <v>0</v>
      </c>
      <c r="C63" s="164">
        <v>0</v>
      </c>
      <c r="D63" s="206" t="e">
        <f t="shared" si="0"/>
        <v>#DIV/0!</v>
      </c>
    </row>
    <row r="64" spans="1:4" ht="16.5" customHeight="1">
      <c r="A64" s="145" t="s">
        <v>131</v>
      </c>
      <c r="B64" s="164">
        <v>67</v>
      </c>
      <c r="C64" s="164">
        <v>119</v>
      </c>
      <c r="D64" s="206">
        <f t="shared" si="0"/>
        <v>56.30252100840336</v>
      </c>
    </row>
    <row r="65" spans="1:4" ht="16.5" customHeight="1">
      <c r="A65" s="145" t="s">
        <v>132</v>
      </c>
      <c r="B65" s="164">
        <v>421</v>
      </c>
      <c r="C65" s="164">
        <v>1220</v>
      </c>
      <c r="D65" s="206">
        <f t="shared" si="0"/>
        <v>34.50819672131147</v>
      </c>
    </row>
    <row r="66" spans="1:4" ht="16.5" customHeight="1">
      <c r="A66" s="145" t="s">
        <v>133</v>
      </c>
      <c r="B66" s="164">
        <v>6</v>
      </c>
      <c r="C66" s="164">
        <v>52</v>
      </c>
      <c r="D66" s="206">
        <f t="shared" si="0"/>
        <v>11.538461538461538</v>
      </c>
    </row>
    <row r="67" spans="1:4" ht="16.5" customHeight="1">
      <c r="A67" s="145" t="s">
        <v>134</v>
      </c>
      <c r="B67" s="164">
        <v>514</v>
      </c>
      <c r="C67" s="164">
        <v>1719</v>
      </c>
      <c r="D67" s="206">
        <f t="shared" si="0"/>
        <v>29.901105293775448</v>
      </c>
    </row>
    <row r="68" spans="1:4" ht="16.5" customHeight="1">
      <c r="A68" s="145" t="s">
        <v>135</v>
      </c>
      <c r="B68" s="164">
        <v>2212</v>
      </c>
      <c r="C68" s="164">
        <v>1834</v>
      </c>
      <c r="D68" s="206">
        <f t="shared" si="0"/>
        <v>120.61068702290076</v>
      </c>
    </row>
    <row r="69" spans="1:4" ht="16.5" customHeight="1">
      <c r="A69" s="145" t="s">
        <v>102</v>
      </c>
      <c r="B69" s="164">
        <v>35</v>
      </c>
      <c r="C69" s="164">
        <v>45</v>
      </c>
      <c r="D69" s="206">
        <f t="shared" si="0"/>
        <v>77.77777777777779</v>
      </c>
    </row>
    <row r="70" spans="1:4" ht="16.5" customHeight="1">
      <c r="A70" s="145" t="s">
        <v>136</v>
      </c>
      <c r="B70" s="164">
        <v>7682</v>
      </c>
      <c r="C70" s="164">
        <v>8195</v>
      </c>
      <c r="D70" s="206">
        <f aca="true" t="shared" si="1" ref="D70:D133">B70/C70*100</f>
        <v>93.74008541793776</v>
      </c>
    </row>
    <row r="71" spans="1:4" ht="16.5" customHeight="1">
      <c r="A71" s="145" t="s">
        <v>137</v>
      </c>
      <c r="B71" s="164">
        <f>SUM(B72:B82)</f>
        <v>56813</v>
      </c>
      <c r="C71" s="164">
        <f>SUM(C72:C82)</f>
        <v>45166</v>
      </c>
      <c r="D71" s="206">
        <f t="shared" si="1"/>
        <v>125.78709648850905</v>
      </c>
    </row>
    <row r="72" spans="1:4" ht="16.5" customHeight="1">
      <c r="A72" s="145" t="s">
        <v>93</v>
      </c>
      <c r="B72" s="164">
        <v>10131</v>
      </c>
      <c r="C72" s="164">
        <v>9882</v>
      </c>
      <c r="D72" s="206">
        <f t="shared" si="1"/>
        <v>102.5197328476017</v>
      </c>
    </row>
    <row r="73" spans="1:4" ht="16.5" customHeight="1">
      <c r="A73" s="145" t="s">
        <v>94</v>
      </c>
      <c r="B73" s="164">
        <v>2587</v>
      </c>
      <c r="C73" s="164">
        <v>1438</v>
      </c>
      <c r="D73" s="206">
        <f t="shared" si="1"/>
        <v>179.9026425591099</v>
      </c>
    </row>
    <row r="74" spans="1:4" ht="16.5" customHeight="1">
      <c r="A74" s="145" t="s">
        <v>95</v>
      </c>
      <c r="B74" s="164">
        <v>0</v>
      </c>
      <c r="C74" s="164">
        <v>0</v>
      </c>
      <c r="D74" s="206" t="e">
        <f t="shared" si="1"/>
        <v>#DIV/0!</v>
      </c>
    </row>
    <row r="75" spans="1:4" ht="16.5" customHeight="1">
      <c r="A75" s="145" t="s">
        <v>138</v>
      </c>
      <c r="B75" s="164">
        <v>0</v>
      </c>
      <c r="C75" s="164">
        <v>0</v>
      </c>
      <c r="D75" s="206" t="e">
        <f t="shared" si="1"/>
        <v>#DIV/0!</v>
      </c>
    </row>
    <row r="76" spans="1:4" ht="16.5" customHeight="1">
      <c r="A76" s="145" t="s">
        <v>139</v>
      </c>
      <c r="B76" s="164">
        <v>0</v>
      </c>
      <c r="C76" s="164">
        <v>0</v>
      </c>
      <c r="D76" s="206" t="e">
        <f t="shared" si="1"/>
        <v>#DIV/0!</v>
      </c>
    </row>
    <row r="77" spans="1:4" ht="16.5" customHeight="1">
      <c r="A77" s="145" t="s">
        <v>140</v>
      </c>
      <c r="B77" s="164">
        <v>4024</v>
      </c>
      <c r="C77" s="164">
        <v>3055</v>
      </c>
      <c r="D77" s="206">
        <f t="shared" si="1"/>
        <v>131.71849427168576</v>
      </c>
    </row>
    <row r="78" spans="1:4" ht="16.5" customHeight="1">
      <c r="A78" s="145" t="s">
        <v>141</v>
      </c>
      <c r="B78" s="164">
        <v>0</v>
      </c>
      <c r="C78" s="164">
        <v>0</v>
      </c>
      <c r="D78" s="206" t="e">
        <f t="shared" si="1"/>
        <v>#DIV/0!</v>
      </c>
    </row>
    <row r="79" spans="1:4" ht="16.5" customHeight="1">
      <c r="A79" s="145" t="s">
        <v>142</v>
      </c>
      <c r="B79" s="164">
        <v>6683</v>
      </c>
      <c r="C79" s="164">
        <v>6187</v>
      </c>
      <c r="D79" s="206">
        <f t="shared" si="1"/>
        <v>108.0168094391466</v>
      </c>
    </row>
    <row r="80" spans="1:4" ht="16.5" customHeight="1">
      <c r="A80" s="145" t="s">
        <v>134</v>
      </c>
      <c r="B80" s="164">
        <v>21</v>
      </c>
      <c r="C80" s="164">
        <v>0</v>
      </c>
      <c r="D80" s="206" t="e">
        <f t="shared" si="1"/>
        <v>#DIV/0!</v>
      </c>
    </row>
    <row r="81" spans="1:4" ht="16.5" customHeight="1">
      <c r="A81" s="145" t="s">
        <v>102</v>
      </c>
      <c r="B81" s="164">
        <v>0</v>
      </c>
      <c r="C81" s="164">
        <v>0</v>
      </c>
      <c r="D81" s="206" t="e">
        <f t="shared" si="1"/>
        <v>#DIV/0!</v>
      </c>
    </row>
    <row r="82" spans="1:4" ht="16.5" customHeight="1">
      <c r="A82" s="145" t="s">
        <v>143</v>
      </c>
      <c r="B82" s="164">
        <v>33367</v>
      </c>
      <c r="C82" s="164">
        <v>24604</v>
      </c>
      <c r="D82" s="206">
        <f t="shared" si="1"/>
        <v>135.61615997398798</v>
      </c>
    </row>
    <row r="83" spans="1:4" ht="16.5" customHeight="1">
      <c r="A83" s="145" t="s">
        <v>144</v>
      </c>
      <c r="B83" s="164">
        <f>SUM(B84:B91)</f>
        <v>8773</v>
      </c>
      <c r="C83" s="164">
        <f>SUM(C84:C91)</f>
        <v>9282</v>
      </c>
      <c r="D83" s="206">
        <f t="shared" si="1"/>
        <v>94.51626804567981</v>
      </c>
    </row>
    <row r="84" spans="1:4" ht="16.5" customHeight="1">
      <c r="A84" s="145" t="s">
        <v>93</v>
      </c>
      <c r="B84" s="164">
        <v>5463</v>
      </c>
      <c r="C84" s="164">
        <v>6131</v>
      </c>
      <c r="D84" s="206">
        <f t="shared" si="1"/>
        <v>89.10455064426685</v>
      </c>
    </row>
    <row r="85" spans="1:4" ht="16.5" customHeight="1">
      <c r="A85" s="145" t="s">
        <v>94</v>
      </c>
      <c r="B85" s="164">
        <v>663</v>
      </c>
      <c r="C85" s="164">
        <v>882</v>
      </c>
      <c r="D85" s="206">
        <f t="shared" si="1"/>
        <v>75.17006802721087</v>
      </c>
    </row>
    <row r="86" spans="1:4" ht="16.5" customHeight="1">
      <c r="A86" s="145" t="s">
        <v>95</v>
      </c>
      <c r="B86" s="164">
        <v>0</v>
      </c>
      <c r="C86" s="164">
        <v>0</v>
      </c>
      <c r="D86" s="206" t="e">
        <f t="shared" si="1"/>
        <v>#DIV/0!</v>
      </c>
    </row>
    <row r="87" spans="1:4" ht="16.5" customHeight="1">
      <c r="A87" s="145" t="s">
        <v>145</v>
      </c>
      <c r="B87" s="164">
        <v>1427</v>
      </c>
      <c r="C87" s="164">
        <v>528</v>
      </c>
      <c r="D87" s="206">
        <f t="shared" si="1"/>
        <v>270.2651515151515</v>
      </c>
    </row>
    <row r="88" spans="1:4" ht="16.5" customHeight="1">
      <c r="A88" s="145" t="s">
        <v>146</v>
      </c>
      <c r="B88" s="164">
        <v>3</v>
      </c>
      <c r="C88" s="164">
        <v>27</v>
      </c>
      <c r="D88" s="206">
        <f t="shared" si="1"/>
        <v>11.11111111111111</v>
      </c>
    </row>
    <row r="89" spans="1:4" ht="16.5" customHeight="1">
      <c r="A89" s="145" t="s">
        <v>134</v>
      </c>
      <c r="B89" s="164">
        <v>15</v>
      </c>
      <c r="C89" s="164">
        <v>12</v>
      </c>
      <c r="D89" s="206">
        <f t="shared" si="1"/>
        <v>125</v>
      </c>
    </row>
    <row r="90" spans="1:4" ht="16.5" customHeight="1">
      <c r="A90" s="145" t="s">
        <v>102</v>
      </c>
      <c r="B90" s="164">
        <v>509</v>
      </c>
      <c r="C90" s="164">
        <v>859</v>
      </c>
      <c r="D90" s="206">
        <f t="shared" si="1"/>
        <v>59.25494761350407</v>
      </c>
    </row>
    <row r="91" spans="1:4" ht="16.5" customHeight="1">
      <c r="A91" s="145" t="s">
        <v>147</v>
      </c>
      <c r="B91" s="164">
        <v>693</v>
      </c>
      <c r="C91" s="164">
        <v>843</v>
      </c>
      <c r="D91" s="206">
        <f t="shared" si="1"/>
        <v>82.20640569395017</v>
      </c>
    </row>
    <row r="92" spans="1:4" ht="16.5" customHeight="1">
      <c r="A92" s="145" t="s">
        <v>148</v>
      </c>
      <c r="B92" s="164">
        <f>SUM(B93:B104)</f>
        <v>167</v>
      </c>
      <c r="C92" s="164">
        <f>SUM(C93:C104)</f>
        <v>55</v>
      </c>
      <c r="D92" s="206">
        <f t="shared" si="1"/>
        <v>303.6363636363636</v>
      </c>
    </row>
    <row r="93" spans="1:4" ht="16.5" customHeight="1">
      <c r="A93" s="145" t="s">
        <v>93</v>
      </c>
      <c r="B93" s="164">
        <v>134</v>
      </c>
      <c r="C93" s="164">
        <v>0</v>
      </c>
      <c r="D93" s="206" t="e">
        <f t="shared" si="1"/>
        <v>#DIV/0!</v>
      </c>
    </row>
    <row r="94" spans="1:4" ht="16.5" customHeight="1">
      <c r="A94" s="145" t="s">
        <v>94</v>
      </c>
      <c r="B94" s="164">
        <v>0</v>
      </c>
      <c r="C94" s="164">
        <v>0</v>
      </c>
      <c r="D94" s="206" t="e">
        <f t="shared" si="1"/>
        <v>#DIV/0!</v>
      </c>
    </row>
    <row r="95" spans="1:4" ht="16.5" customHeight="1">
      <c r="A95" s="145" t="s">
        <v>95</v>
      </c>
      <c r="B95" s="164">
        <v>0</v>
      </c>
      <c r="C95" s="164">
        <v>0</v>
      </c>
      <c r="D95" s="206" t="e">
        <f t="shared" si="1"/>
        <v>#DIV/0!</v>
      </c>
    </row>
    <row r="96" spans="1:4" ht="16.5" customHeight="1">
      <c r="A96" s="145" t="s">
        <v>149</v>
      </c>
      <c r="B96" s="164">
        <v>0</v>
      </c>
      <c r="C96" s="164">
        <v>0</v>
      </c>
      <c r="D96" s="206" t="e">
        <f t="shared" si="1"/>
        <v>#DIV/0!</v>
      </c>
    </row>
    <row r="97" spans="1:4" ht="16.5" customHeight="1">
      <c r="A97" s="145" t="s">
        <v>150</v>
      </c>
      <c r="B97" s="164">
        <v>0</v>
      </c>
      <c r="C97" s="164">
        <v>0</v>
      </c>
      <c r="D97" s="206" t="e">
        <f t="shared" si="1"/>
        <v>#DIV/0!</v>
      </c>
    </row>
    <row r="98" spans="1:4" ht="16.5" customHeight="1">
      <c r="A98" s="145" t="s">
        <v>134</v>
      </c>
      <c r="B98" s="164">
        <v>0</v>
      </c>
      <c r="C98" s="164">
        <v>0</v>
      </c>
      <c r="D98" s="206" t="e">
        <f t="shared" si="1"/>
        <v>#DIV/0!</v>
      </c>
    </row>
    <row r="99" spans="1:4" ht="16.5" customHeight="1">
      <c r="A99" s="145" t="s">
        <v>151</v>
      </c>
      <c r="B99" s="164">
        <v>0</v>
      </c>
      <c r="C99" s="164">
        <v>0</v>
      </c>
      <c r="D99" s="206" t="e">
        <f t="shared" si="1"/>
        <v>#DIV/0!</v>
      </c>
    </row>
    <row r="100" spans="1:4" ht="16.5" customHeight="1">
      <c r="A100" s="145" t="s">
        <v>152</v>
      </c>
      <c r="B100" s="164">
        <v>0</v>
      </c>
      <c r="C100" s="164">
        <v>0</v>
      </c>
      <c r="D100" s="206" t="e">
        <f t="shared" si="1"/>
        <v>#DIV/0!</v>
      </c>
    </row>
    <row r="101" spans="1:4" ht="16.5" customHeight="1">
      <c r="A101" s="145" t="s">
        <v>153</v>
      </c>
      <c r="B101" s="164">
        <v>0</v>
      </c>
      <c r="C101" s="164">
        <v>0</v>
      </c>
      <c r="D101" s="206" t="e">
        <f t="shared" si="1"/>
        <v>#DIV/0!</v>
      </c>
    </row>
    <row r="102" spans="1:4" ht="16.5" customHeight="1">
      <c r="A102" s="145" t="s">
        <v>154</v>
      </c>
      <c r="B102" s="164"/>
      <c r="C102" s="164">
        <v>44</v>
      </c>
      <c r="D102" s="206">
        <f t="shared" si="1"/>
        <v>0</v>
      </c>
    </row>
    <row r="103" spans="1:4" ht="16.5" customHeight="1">
      <c r="A103" s="145" t="s">
        <v>102</v>
      </c>
      <c r="B103" s="164">
        <v>0</v>
      </c>
      <c r="C103" s="164">
        <v>0</v>
      </c>
      <c r="D103" s="206" t="e">
        <f t="shared" si="1"/>
        <v>#DIV/0!</v>
      </c>
    </row>
    <row r="104" spans="1:4" ht="16.5" customHeight="1">
      <c r="A104" s="145" t="s">
        <v>155</v>
      </c>
      <c r="B104" s="164">
        <v>33</v>
      </c>
      <c r="C104" s="164">
        <v>11</v>
      </c>
      <c r="D104" s="206">
        <f t="shared" si="1"/>
        <v>300</v>
      </c>
    </row>
    <row r="105" spans="1:4" ht="16.5" customHeight="1">
      <c r="A105" s="145" t="s">
        <v>156</v>
      </c>
      <c r="B105" s="164">
        <f>SUM(B106:B114)</f>
        <v>2718</v>
      </c>
      <c r="C105" s="164">
        <f>SUM(C106:C114)</f>
        <v>3840</v>
      </c>
      <c r="D105" s="206">
        <f t="shared" si="1"/>
        <v>70.78125</v>
      </c>
    </row>
    <row r="106" spans="1:4" ht="16.5" customHeight="1">
      <c r="A106" s="145" t="s">
        <v>93</v>
      </c>
      <c r="B106" s="164">
        <v>1494</v>
      </c>
      <c r="C106" s="164">
        <v>2004</v>
      </c>
      <c r="D106" s="206">
        <f t="shared" si="1"/>
        <v>74.55089820359282</v>
      </c>
    </row>
    <row r="107" spans="1:4" ht="16.5" customHeight="1">
      <c r="A107" s="145" t="s">
        <v>94</v>
      </c>
      <c r="B107" s="164">
        <v>222</v>
      </c>
      <c r="C107" s="164">
        <v>421</v>
      </c>
      <c r="D107" s="206">
        <f t="shared" si="1"/>
        <v>52.73159144893111</v>
      </c>
    </row>
    <row r="108" spans="1:4" ht="16.5" customHeight="1">
      <c r="A108" s="145" t="s">
        <v>95</v>
      </c>
      <c r="B108" s="164">
        <v>63</v>
      </c>
      <c r="C108" s="164">
        <v>56</v>
      </c>
      <c r="D108" s="206">
        <f t="shared" si="1"/>
        <v>112.5</v>
      </c>
    </row>
    <row r="109" spans="1:4" ht="16.5" customHeight="1">
      <c r="A109" s="145" t="s">
        <v>157</v>
      </c>
      <c r="B109" s="164">
        <v>0</v>
      </c>
      <c r="C109" s="164">
        <v>0</v>
      </c>
      <c r="D109" s="206" t="e">
        <f t="shared" si="1"/>
        <v>#DIV/0!</v>
      </c>
    </row>
    <row r="110" spans="1:4" ht="16.5" customHeight="1">
      <c r="A110" s="145" t="s">
        <v>158</v>
      </c>
      <c r="B110" s="164">
        <v>0</v>
      </c>
      <c r="C110" s="164">
        <v>0</v>
      </c>
      <c r="D110" s="206" t="e">
        <f t="shared" si="1"/>
        <v>#DIV/0!</v>
      </c>
    </row>
    <row r="111" spans="1:4" ht="16.5" customHeight="1">
      <c r="A111" s="145" t="s">
        <v>159</v>
      </c>
      <c r="B111" s="164">
        <v>0</v>
      </c>
      <c r="C111" s="164">
        <v>0</v>
      </c>
      <c r="D111" s="206" t="e">
        <f t="shared" si="1"/>
        <v>#DIV/0!</v>
      </c>
    </row>
    <row r="112" spans="1:4" ht="16.5" customHeight="1">
      <c r="A112" s="145" t="s">
        <v>160</v>
      </c>
      <c r="B112" s="164">
        <v>379</v>
      </c>
      <c r="C112" s="164">
        <v>470</v>
      </c>
      <c r="D112" s="206">
        <f t="shared" si="1"/>
        <v>80.63829787234043</v>
      </c>
    </row>
    <row r="113" spans="1:4" ht="16.5" customHeight="1">
      <c r="A113" s="145" t="s">
        <v>102</v>
      </c>
      <c r="B113" s="164">
        <v>1</v>
      </c>
      <c r="C113" s="164">
        <v>307</v>
      </c>
      <c r="D113" s="206">
        <f t="shared" si="1"/>
        <v>0.32573289902280134</v>
      </c>
    </row>
    <row r="114" spans="1:4" ht="16.5" customHeight="1">
      <c r="A114" s="145" t="s">
        <v>161</v>
      </c>
      <c r="B114" s="164">
        <v>559</v>
      </c>
      <c r="C114" s="164">
        <v>582</v>
      </c>
      <c r="D114" s="206">
        <f t="shared" si="1"/>
        <v>96.04810996563575</v>
      </c>
    </row>
    <row r="115" spans="1:4" ht="16.5" customHeight="1">
      <c r="A115" s="145" t="s">
        <v>162</v>
      </c>
      <c r="B115" s="164">
        <f>SUM(B116:B123)</f>
        <v>29120</v>
      </c>
      <c r="C115" s="164">
        <f>SUM(C116:C123)</f>
        <v>28935</v>
      </c>
      <c r="D115" s="206">
        <f t="shared" si="1"/>
        <v>100.63936409193019</v>
      </c>
    </row>
    <row r="116" spans="1:4" ht="16.5" customHeight="1">
      <c r="A116" s="145" t="s">
        <v>93</v>
      </c>
      <c r="B116" s="164">
        <v>20020</v>
      </c>
      <c r="C116" s="164">
        <v>21987</v>
      </c>
      <c r="D116" s="206">
        <f t="shared" si="1"/>
        <v>91.05380452085323</v>
      </c>
    </row>
    <row r="117" spans="1:4" ht="16.5" customHeight="1">
      <c r="A117" s="145" t="s">
        <v>94</v>
      </c>
      <c r="B117" s="164">
        <v>3535</v>
      </c>
      <c r="C117" s="164">
        <v>3841</v>
      </c>
      <c r="D117" s="206">
        <f t="shared" si="1"/>
        <v>92.03332465503775</v>
      </c>
    </row>
    <row r="118" spans="1:4" ht="16.5" customHeight="1">
      <c r="A118" s="145" t="s">
        <v>95</v>
      </c>
      <c r="B118" s="164">
        <v>0</v>
      </c>
      <c r="C118" s="164">
        <v>0</v>
      </c>
      <c r="D118" s="206" t="e">
        <f t="shared" si="1"/>
        <v>#DIV/0!</v>
      </c>
    </row>
    <row r="119" spans="1:4" ht="16.5" customHeight="1">
      <c r="A119" s="145" t="s">
        <v>163</v>
      </c>
      <c r="B119" s="164">
        <v>834</v>
      </c>
      <c r="C119" s="164">
        <v>652</v>
      </c>
      <c r="D119" s="206">
        <f t="shared" si="1"/>
        <v>127.91411042944785</v>
      </c>
    </row>
    <row r="120" spans="1:4" ht="16.5" customHeight="1">
      <c r="A120" s="145" t="s">
        <v>164</v>
      </c>
      <c r="B120" s="164">
        <v>513</v>
      </c>
      <c r="C120" s="164">
        <v>447</v>
      </c>
      <c r="D120" s="206">
        <f t="shared" si="1"/>
        <v>114.76510067114094</v>
      </c>
    </row>
    <row r="121" spans="1:4" ht="16.5" customHeight="1">
      <c r="A121" s="145" t="s">
        <v>165</v>
      </c>
      <c r="B121" s="164">
        <v>257</v>
      </c>
      <c r="C121" s="164">
        <v>0</v>
      </c>
      <c r="D121" s="206" t="e">
        <f t="shared" si="1"/>
        <v>#DIV/0!</v>
      </c>
    </row>
    <row r="122" spans="1:4" ht="16.5" customHeight="1">
      <c r="A122" s="145" t="s">
        <v>102</v>
      </c>
      <c r="B122" s="164">
        <v>0</v>
      </c>
      <c r="C122" s="164">
        <v>0</v>
      </c>
      <c r="D122" s="206" t="e">
        <f t="shared" si="1"/>
        <v>#DIV/0!</v>
      </c>
    </row>
    <row r="123" spans="1:4" ht="16.5" customHeight="1">
      <c r="A123" s="145" t="s">
        <v>166</v>
      </c>
      <c r="B123" s="164">
        <v>3961</v>
      </c>
      <c r="C123" s="164">
        <v>2008</v>
      </c>
      <c r="D123" s="206">
        <f t="shared" si="1"/>
        <v>197.2609561752988</v>
      </c>
    </row>
    <row r="124" spans="1:4" ht="16.5" customHeight="1">
      <c r="A124" s="145" t="s">
        <v>167</v>
      </c>
      <c r="B124" s="164">
        <f>SUM(B125:B134)</f>
        <v>9721</v>
      </c>
      <c r="C124" s="164">
        <f>SUM(C125:C134)</f>
        <v>11869</v>
      </c>
      <c r="D124" s="206">
        <f t="shared" si="1"/>
        <v>81.90243491448311</v>
      </c>
    </row>
    <row r="125" spans="1:4" ht="16.5" customHeight="1">
      <c r="A125" s="145" t="s">
        <v>93</v>
      </c>
      <c r="B125" s="164">
        <v>3605</v>
      </c>
      <c r="C125" s="164">
        <v>4783</v>
      </c>
      <c r="D125" s="206">
        <f t="shared" si="1"/>
        <v>75.37110600041814</v>
      </c>
    </row>
    <row r="126" spans="1:4" ht="16.5" customHeight="1">
      <c r="A126" s="145" t="s">
        <v>94</v>
      </c>
      <c r="B126" s="164">
        <v>380</v>
      </c>
      <c r="C126" s="164">
        <v>1053</v>
      </c>
      <c r="D126" s="206">
        <f t="shared" si="1"/>
        <v>36.08736942070275</v>
      </c>
    </row>
    <row r="127" spans="1:4" ht="16.5" customHeight="1">
      <c r="A127" s="145" t="s">
        <v>95</v>
      </c>
      <c r="B127" s="164">
        <v>0</v>
      </c>
      <c r="C127" s="164">
        <v>0</v>
      </c>
      <c r="D127" s="206" t="e">
        <f t="shared" si="1"/>
        <v>#DIV/0!</v>
      </c>
    </row>
    <row r="128" spans="1:4" ht="16.5" customHeight="1">
      <c r="A128" s="145" t="s">
        <v>168</v>
      </c>
      <c r="B128" s="164">
        <v>31</v>
      </c>
      <c r="C128" s="164">
        <v>99</v>
      </c>
      <c r="D128" s="206">
        <f t="shared" si="1"/>
        <v>31.313131313131315</v>
      </c>
    </row>
    <row r="129" spans="1:4" ht="16.5" customHeight="1">
      <c r="A129" s="145" t="s">
        <v>169</v>
      </c>
      <c r="B129" s="164">
        <v>0</v>
      </c>
      <c r="C129" s="164">
        <v>0</v>
      </c>
      <c r="D129" s="206" t="e">
        <f t="shared" si="1"/>
        <v>#DIV/0!</v>
      </c>
    </row>
    <row r="130" spans="1:4" ht="16.5" customHeight="1">
      <c r="A130" s="145" t="s">
        <v>170</v>
      </c>
      <c r="B130" s="164">
        <v>0</v>
      </c>
      <c r="C130" s="164">
        <v>0</v>
      </c>
      <c r="D130" s="206" t="e">
        <f t="shared" si="1"/>
        <v>#DIV/0!</v>
      </c>
    </row>
    <row r="131" spans="1:4" ht="16.5" customHeight="1">
      <c r="A131" s="145" t="s">
        <v>171</v>
      </c>
      <c r="B131" s="164">
        <v>50</v>
      </c>
      <c r="C131" s="164">
        <v>0</v>
      </c>
      <c r="D131" s="206" t="e">
        <f t="shared" si="1"/>
        <v>#DIV/0!</v>
      </c>
    </row>
    <row r="132" spans="1:4" ht="16.5" customHeight="1">
      <c r="A132" s="145" t="s">
        <v>172</v>
      </c>
      <c r="B132" s="164">
        <v>1659</v>
      </c>
      <c r="C132" s="164">
        <v>1558</v>
      </c>
      <c r="D132" s="206">
        <f t="shared" si="1"/>
        <v>106.48267008985879</v>
      </c>
    </row>
    <row r="133" spans="1:4" ht="16.5" customHeight="1">
      <c r="A133" s="145" t="s">
        <v>102</v>
      </c>
      <c r="B133" s="164">
        <v>703</v>
      </c>
      <c r="C133" s="164">
        <v>234</v>
      </c>
      <c r="D133" s="206">
        <f t="shared" si="1"/>
        <v>300.4273504273504</v>
      </c>
    </row>
    <row r="134" spans="1:4" ht="16.5" customHeight="1">
      <c r="A134" s="145" t="s">
        <v>173</v>
      </c>
      <c r="B134" s="164">
        <v>3293</v>
      </c>
      <c r="C134" s="164">
        <v>4142</v>
      </c>
      <c r="D134" s="206">
        <f aca="true" t="shared" si="2" ref="D134:D197">B134/C134*100</f>
        <v>79.5026557218735</v>
      </c>
    </row>
    <row r="135" spans="1:4" ht="16.5" customHeight="1">
      <c r="A135" s="145" t="s">
        <v>174</v>
      </c>
      <c r="B135" s="164">
        <f>SUM(B136:B148)</f>
        <v>208</v>
      </c>
      <c r="C135" s="164">
        <f>SUM(C136:C148)</f>
        <v>156</v>
      </c>
      <c r="D135" s="206">
        <f t="shared" si="2"/>
        <v>133.33333333333331</v>
      </c>
    </row>
    <row r="136" spans="1:4" ht="16.5" customHeight="1">
      <c r="A136" s="145" t="s">
        <v>93</v>
      </c>
      <c r="B136" s="164">
        <v>0</v>
      </c>
      <c r="C136" s="164">
        <v>0</v>
      </c>
      <c r="D136" s="206" t="e">
        <f t="shared" si="2"/>
        <v>#DIV/0!</v>
      </c>
    </row>
    <row r="137" spans="1:4" ht="16.5" customHeight="1">
      <c r="A137" s="145" t="s">
        <v>94</v>
      </c>
      <c r="B137" s="164"/>
      <c r="C137" s="164">
        <v>5</v>
      </c>
      <c r="D137" s="206">
        <f t="shared" si="2"/>
        <v>0</v>
      </c>
    </row>
    <row r="138" spans="1:4" ht="16.5" customHeight="1">
      <c r="A138" s="145" t="s">
        <v>95</v>
      </c>
      <c r="B138" s="164">
        <v>0</v>
      </c>
      <c r="C138" s="164">
        <v>0</v>
      </c>
      <c r="D138" s="206" t="e">
        <f t="shared" si="2"/>
        <v>#DIV/0!</v>
      </c>
    </row>
    <row r="139" spans="1:4" ht="16.5" customHeight="1">
      <c r="A139" s="145" t="s">
        <v>175</v>
      </c>
      <c r="B139" s="164">
        <v>0</v>
      </c>
      <c r="C139" s="164">
        <v>0</v>
      </c>
      <c r="D139" s="206" t="e">
        <f t="shared" si="2"/>
        <v>#DIV/0!</v>
      </c>
    </row>
    <row r="140" spans="1:4" ht="16.5" customHeight="1">
      <c r="A140" s="145" t="s">
        <v>176</v>
      </c>
      <c r="B140" s="164">
        <v>188</v>
      </c>
      <c r="C140" s="164">
        <v>90</v>
      </c>
      <c r="D140" s="206">
        <f t="shared" si="2"/>
        <v>208.8888888888889</v>
      </c>
    </row>
    <row r="141" spans="1:4" ht="16.5" customHeight="1">
      <c r="A141" s="145" t="s">
        <v>177</v>
      </c>
      <c r="B141" s="164">
        <v>0</v>
      </c>
      <c r="C141" s="164">
        <v>0</v>
      </c>
      <c r="D141" s="206" t="e">
        <f t="shared" si="2"/>
        <v>#DIV/0!</v>
      </c>
    </row>
    <row r="142" spans="1:4" ht="16.5" customHeight="1">
      <c r="A142" s="145" t="s">
        <v>178</v>
      </c>
      <c r="B142" s="164">
        <v>0</v>
      </c>
      <c r="C142" s="164">
        <v>0</v>
      </c>
      <c r="D142" s="206" t="e">
        <f t="shared" si="2"/>
        <v>#DIV/0!</v>
      </c>
    </row>
    <row r="143" spans="1:4" ht="16.5" customHeight="1">
      <c r="A143" s="145" t="s">
        <v>179</v>
      </c>
      <c r="B143" s="164">
        <v>0</v>
      </c>
      <c r="C143" s="164">
        <v>0</v>
      </c>
      <c r="D143" s="206" t="e">
        <f t="shared" si="2"/>
        <v>#DIV/0!</v>
      </c>
    </row>
    <row r="144" spans="1:4" ht="16.5" customHeight="1">
      <c r="A144" s="145" t="s">
        <v>180</v>
      </c>
      <c r="B144" s="164">
        <v>0</v>
      </c>
      <c r="C144" s="164">
        <v>0</v>
      </c>
      <c r="D144" s="206" t="e">
        <f t="shared" si="2"/>
        <v>#DIV/0!</v>
      </c>
    </row>
    <row r="145" spans="1:4" ht="16.5" customHeight="1">
      <c r="A145" s="145" t="s">
        <v>181</v>
      </c>
      <c r="B145" s="164"/>
      <c r="C145" s="164">
        <v>21</v>
      </c>
      <c r="D145" s="206">
        <f t="shared" si="2"/>
        <v>0</v>
      </c>
    </row>
    <row r="146" spans="1:4" ht="16.5" customHeight="1">
      <c r="A146" s="145" t="s">
        <v>182</v>
      </c>
      <c r="B146" s="164">
        <v>0</v>
      </c>
      <c r="C146" s="164">
        <v>0</v>
      </c>
      <c r="D146" s="206" t="e">
        <f t="shared" si="2"/>
        <v>#DIV/0!</v>
      </c>
    </row>
    <row r="147" spans="1:4" ht="16.5" customHeight="1">
      <c r="A147" s="145" t="s">
        <v>102</v>
      </c>
      <c r="B147" s="164">
        <v>0</v>
      </c>
      <c r="C147" s="164">
        <v>0</v>
      </c>
      <c r="D147" s="206" t="e">
        <f t="shared" si="2"/>
        <v>#DIV/0!</v>
      </c>
    </row>
    <row r="148" spans="1:4" ht="16.5" customHeight="1">
      <c r="A148" s="145" t="s">
        <v>183</v>
      </c>
      <c r="B148" s="164">
        <v>20</v>
      </c>
      <c r="C148" s="164">
        <v>40</v>
      </c>
      <c r="D148" s="206">
        <f t="shared" si="2"/>
        <v>50</v>
      </c>
    </row>
    <row r="149" spans="1:4" ht="16.5" customHeight="1">
      <c r="A149" s="145" t="s">
        <v>184</v>
      </c>
      <c r="B149" s="164">
        <f>SUM(B150:B155)</f>
        <v>1508</v>
      </c>
      <c r="C149" s="164">
        <f>SUM(C150:C155)</f>
        <v>1525</v>
      </c>
      <c r="D149" s="206">
        <f t="shared" si="2"/>
        <v>98.88524590163934</v>
      </c>
    </row>
    <row r="150" spans="1:4" ht="16.5" customHeight="1">
      <c r="A150" s="145" t="s">
        <v>93</v>
      </c>
      <c r="B150" s="164">
        <v>260</v>
      </c>
      <c r="C150" s="164">
        <v>522</v>
      </c>
      <c r="D150" s="206">
        <f t="shared" si="2"/>
        <v>49.808429118773944</v>
      </c>
    </row>
    <row r="151" spans="1:4" ht="16.5" customHeight="1">
      <c r="A151" s="145" t="s">
        <v>94</v>
      </c>
      <c r="B151" s="164">
        <v>48</v>
      </c>
      <c r="C151" s="164">
        <v>14</v>
      </c>
      <c r="D151" s="206">
        <f t="shared" si="2"/>
        <v>342.85714285714283</v>
      </c>
    </row>
    <row r="152" spans="1:4" ht="16.5" customHeight="1">
      <c r="A152" s="145" t="s">
        <v>95</v>
      </c>
      <c r="B152" s="164">
        <v>0</v>
      </c>
      <c r="C152" s="164">
        <v>0</v>
      </c>
      <c r="D152" s="206" t="e">
        <f t="shared" si="2"/>
        <v>#DIV/0!</v>
      </c>
    </row>
    <row r="153" spans="1:4" ht="16.5" customHeight="1">
      <c r="A153" s="145" t="s">
        <v>185</v>
      </c>
      <c r="B153" s="164">
        <v>957</v>
      </c>
      <c r="C153" s="164">
        <v>839</v>
      </c>
      <c r="D153" s="206">
        <f t="shared" si="2"/>
        <v>114.06436233611441</v>
      </c>
    </row>
    <row r="154" spans="1:4" ht="16.5" customHeight="1">
      <c r="A154" s="145" t="s">
        <v>102</v>
      </c>
      <c r="B154" s="164">
        <v>0</v>
      </c>
      <c r="C154" s="164">
        <v>0</v>
      </c>
      <c r="D154" s="206" t="e">
        <f t="shared" si="2"/>
        <v>#DIV/0!</v>
      </c>
    </row>
    <row r="155" spans="1:4" ht="16.5" customHeight="1">
      <c r="A155" s="145" t="s">
        <v>186</v>
      </c>
      <c r="B155" s="164">
        <v>243</v>
      </c>
      <c r="C155" s="164">
        <v>150</v>
      </c>
      <c r="D155" s="206">
        <f t="shared" si="2"/>
        <v>162</v>
      </c>
    </row>
    <row r="156" spans="1:4" ht="16.5" customHeight="1">
      <c r="A156" s="145" t="s">
        <v>187</v>
      </c>
      <c r="B156" s="164">
        <f>SUM(B157:B163)</f>
        <v>235</v>
      </c>
      <c r="C156" s="164">
        <f>SUM(C157:C163)</f>
        <v>329</v>
      </c>
      <c r="D156" s="206">
        <f t="shared" si="2"/>
        <v>71.42857142857143</v>
      </c>
    </row>
    <row r="157" spans="1:4" ht="16.5" customHeight="1">
      <c r="A157" s="145" t="s">
        <v>93</v>
      </c>
      <c r="B157" s="164">
        <v>68</v>
      </c>
      <c r="C157" s="164">
        <v>145</v>
      </c>
      <c r="D157" s="206">
        <f t="shared" si="2"/>
        <v>46.89655172413793</v>
      </c>
    </row>
    <row r="158" spans="1:4" ht="16.5" customHeight="1">
      <c r="A158" s="145" t="s">
        <v>94</v>
      </c>
      <c r="B158" s="164">
        <v>25</v>
      </c>
      <c r="C158" s="164">
        <v>0</v>
      </c>
      <c r="D158" s="206" t="e">
        <f t="shared" si="2"/>
        <v>#DIV/0!</v>
      </c>
    </row>
    <row r="159" spans="1:4" ht="16.5" customHeight="1">
      <c r="A159" s="145" t="s">
        <v>95</v>
      </c>
      <c r="B159" s="164">
        <v>0</v>
      </c>
      <c r="C159" s="164">
        <v>0</v>
      </c>
      <c r="D159" s="206" t="e">
        <f t="shared" si="2"/>
        <v>#DIV/0!</v>
      </c>
    </row>
    <row r="160" spans="1:4" ht="16.5" customHeight="1">
      <c r="A160" s="145" t="s">
        <v>188</v>
      </c>
      <c r="B160" s="164">
        <v>0</v>
      </c>
      <c r="C160" s="164">
        <v>0</v>
      </c>
      <c r="D160" s="206" t="e">
        <f t="shared" si="2"/>
        <v>#DIV/0!</v>
      </c>
    </row>
    <row r="161" spans="1:4" ht="16.5" customHeight="1">
      <c r="A161" s="145" t="s">
        <v>189</v>
      </c>
      <c r="B161" s="164">
        <v>89</v>
      </c>
      <c r="C161" s="164">
        <v>139</v>
      </c>
      <c r="D161" s="206">
        <f t="shared" si="2"/>
        <v>64.02877697841727</v>
      </c>
    </row>
    <row r="162" spans="1:4" ht="16.5" customHeight="1">
      <c r="A162" s="145" t="s">
        <v>102</v>
      </c>
      <c r="B162" s="164">
        <v>53</v>
      </c>
      <c r="C162" s="164">
        <v>25</v>
      </c>
      <c r="D162" s="206">
        <f t="shared" si="2"/>
        <v>212</v>
      </c>
    </row>
    <row r="163" spans="1:4" ht="16.5" customHeight="1">
      <c r="A163" s="145" t="s">
        <v>190</v>
      </c>
      <c r="B163" s="164"/>
      <c r="C163" s="164">
        <v>20</v>
      </c>
      <c r="D163" s="206">
        <f t="shared" si="2"/>
        <v>0</v>
      </c>
    </row>
    <row r="164" spans="1:4" ht="16.5" customHeight="1">
      <c r="A164" s="145" t="s">
        <v>191</v>
      </c>
      <c r="B164" s="164">
        <f>SUM(B165:B169)</f>
        <v>4066</v>
      </c>
      <c r="C164" s="164">
        <f>SUM(C165:C169)</f>
        <v>1911</v>
      </c>
      <c r="D164" s="206">
        <f t="shared" si="2"/>
        <v>212.7681841967556</v>
      </c>
    </row>
    <row r="165" spans="1:4" ht="16.5" customHeight="1">
      <c r="A165" s="145" t="s">
        <v>93</v>
      </c>
      <c r="B165" s="164">
        <v>1100</v>
      </c>
      <c r="C165" s="164">
        <v>1331</v>
      </c>
      <c r="D165" s="206">
        <f t="shared" si="2"/>
        <v>82.64462809917356</v>
      </c>
    </row>
    <row r="166" spans="1:4" ht="16.5" customHeight="1">
      <c r="A166" s="145" t="s">
        <v>94</v>
      </c>
      <c r="B166" s="164">
        <v>171</v>
      </c>
      <c r="C166" s="164">
        <v>238</v>
      </c>
      <c r="D166" s="206">
        <f t="shared" si="2"/>
        <v>71.84873949579831</v>
      </c>
    </row>
    <row r="167" spans="1:4" ht="16.5" customHeight="1">
      <c r="A167" s="145" t="s">
        <v>95</v>
      </c>
      <c r="B167" s="164">
        <v>0</v>
      </c>
      <c r="C167" s="164">
        <v>0</v>
      </c>
      <c r="D167" s="206" t="e">
        <f t="shared" si="2"/>
        <v>#DIV/0!</v>
      </c>
    </row>
    <row r="168" spans="1:4" ht="16.5" customHeight="1">
      <c r="A168" s="145" t="s">
        <v>192</v>
      </c>
      <c r="B168" s="164">
        <v>2380</v>
      </c>
      <c r="C168" s="164">
        <v>262</v>
      </c>
      <c r="D168" s="206">
        <f t="shared" si="2"/>
        <v>908.3969465648854</v>
      </c>
    </row>
    <row r="169" spans="1:4" ht="16.5" customHeight="1">
      <c r="A169" s="145" t="s">
        <v>193</v>
      </c>
      <c r="B169" s="164">
        <v>415</v>
      </c>
      <c r="C169" s="164">
        <v>80</v>
      </c>
      <c r="D169" s="206">
        <f t="shared" si="2"/>
        <v>518.75</v>
      </c>
    </row>
    <row r="170" spans="1:4" ht="16.5" customHeight="1">
      <c r="A170" s="145" t="s">
        <v>194</v>
      </c>
      <c r="B170" s="164">
        <f>SUM(B171:B176)</f>
        <v>1537</v>
      </c>
      <c r="C170" s="164">
        <f>SUM(C171:C176)</f>
        <v>1782</v>
      </c>
      <c r="D170" s="206">
        <f t="shared" si="2"/>
        <v>86.25140291806959</v>
      </c>
    </row>
    <row r="171" spans="1:4" ht="16.5" customHeight="1">
      <c r="A171" s="145" t="s">
        <v>93</v>
      </c>
      <c r="B171" s="164">
        <v>1204</v>
      </c>
      <c r="C171" s="164">
        <v>1319</v>
      </c>
      <c r="D171" s="206">
        <f t="shared" si="2"/>
        <v>91.28127369219105</v>
      </c>
    </row>
    <row r="172" spans="1:4" ht="16.5" customHeight="1">
      <c r="A172" s="145" t="s">
        <v>94</v>
      </c>
      <c r="B172" s="164">
        <v>135</v>
      </c>
      <c r="C172" s="164">
        <v>153</v>
      </c>
      <c r="D172" s="206">
        <f t="shared" si="2"/>
        <v>88.23529411764706</v>
      </c>
    </row>
    <row r="173" spans="1:4" ht="16.5" customHeight="1">
      <c r="A173" s="145" t="s">
        <v>95</v>
      </c>
      <c r="B173" s="164">
        <v>0</v>
      </c>
      <c r="C173" s="164">
        <v>0</v>
      </c>
      <c r="D173" s="206" t="e">
        <f t="shared" si="2"/>
        <v>#DIV/0!</v>
      </c>
    </row>
    <row r="174" spans="1:4" ht="16.5" customHeight="1">
      <c r="A174" s="145" t="s">
        <v>107</v>
      </c>
      <c r="B174" s="164">
        <v>4</v>
      </c>
      <c r="C174" s="164">
        <v>9</v>
      </c>
      <c r="D174" s="206">
        <f t="shared" si="2"/>
        <v>44.44444444444444</v>
      </c>
    </row>
    <row r="175" spans="1:4" ht="16.5" customHeight="1">
      <c r="A175" s="145" t="s">
        <v>102</v>
      </c>
      <c r="B175" s="164">
        <v>8</v>
      </c>
      <c r="C175" s="164">
        <v>0</v>
      </c>
      <c r="D175" s="206" t="e">
        <f t="shared" si="2"/>
        <v>#DIV/0!</v>
      </c>
    </row>
    <row r="176" spans="1:4" ht="16.5" customHeight="1">
      <c r="A176" s="145" t="s">
        <v>195</v>
      </c>
      <c r="B176" s="164">
        <v>186</v>
      </c>
      <c r="C176" s="164">
        <v>301</v>
      </c>
      <c r="D176" s="206">
        <f t="shared" si="2"/>
        <v>61.79401993355482</v>
      </c>
    </row>
    <row r="177" spans="1:4" ht="16.5" customHeight="1">
      <c r="A177" s="145" t="s">
        <v>196</v>
      </c>
      <c r="B177" s="164">
        <f>SUM(B178:B183)</f>
        <v>10226</v>
      </c>
      <c r="C177" s="164">
        <f>SUM(C178:C183)</f>
        <v>9836</v>
      </c>
      <c r="D177" s="206">
        <f t="shared" si="2"/>
        <v>103.96502643350955</v>
      </c>
    </row>
    <row r="178" spans="1:4" ht="16.5" customHeight="1">
      <c r="A178" s="145" t="s">
        <v>93</v>
      </c>
      <c r="B178" s="164">
        <v>3415</v>
      </c>
      <c r="C178" s="164">
        <v>4968</v>
      </c>
      <c r="D178" s="206">
        <f t="shared" si="2"/>
        <v>68.73993558776168</v>
      </c>
    </row>
    <row r="179" spans="1:4" ht="16.5" customHeight="1">
      <c r="A179" s="145" t="s">
        <v>94</v>
      </c>
      <c r="B179" s="164">
        <v>1020</v>
      </c>
      <c r="C179" s="164">
        <v>1355</v>
      </c>
      <c r="D179" s="206">
        <f t="shared" si="2"/>
        <v>75.27675276752768</v>
      </c>
    </row>
    <row r="180" spans="1:4" ht="16.5" customHeight="1">
      <c r="A180" s="145" t="s">
        <v>95</v>
      </c>
      <c r="B180" s="164">
        <v>0</v>
      </c>
      <c r="C180" s="164">
        <v>2</v>
      </c>
      <c r="D180" s="206">
        <f t="shared" si="2"/>
        <v>0</v>
      </c>
    </row>
    <row r="181" spans="1:4" ht="16.5" customHeight="1">
      <c r="A181" s="145" t="s">
        <v>197</v>
      </c>
      <c r="B181" s="164">
        <v>4252</v>
      </c>
      <c r="C181" s="164">
        <v>1576</v>
      </c>
      <c r="D181" s="206">
        <f t="shared" si="2"/>
        <v>269.79695431472084</v>
      </c>
    </row>
    <row r="182" spans="1:4" ht="16.5" customHeight="1">
      <c r="A182" s="145" t="s">
        <v>102</v>
      </c>
      <c r="B182" s="164">
        <v>97</v>
      </c>
      <c r="C182" s="164">
        <v>7</v>
      </c>
      <c r="D182" s="206">
        <f t="shared" si="2"/>
        <v>1385.7142857142858</v>
      </c>
    </row>
    <row r="183" spans="1:4" ht="16.5" customHeight="1">
      <c r="A183" s="145" t="s">
        <v>198</v>
      </c>
      <c r="B183" s="164">
        <v>1442</v>
      </c>
      <c r="C183" s="164">
        <v>1928</v>
      </c>
      <c r="D183" s="206">
        <f t="shared" si="2"/>
        <v>74.79253112033194</v>
      </c>
    </row>
    <row r="184" spans="1:4" ht="16.5" customHeight="1">
      <c r="A184" s="145" t="s">
        <v>199</v>
      </c>
      <c r="B184" s="164">
        <f>SUM(B185:B190)</f>
        <v>34994</v>
      </c>
      <c r="C184" s="164">
        <f>SUM(C185:C190)</f>
        <v>32635</v>
      </c>
      <c r="D184" s="206">
        <f t="shared" si="2"/>
        <v>107.22843572851232</v>
      </c>
    </row>
    <row r="185" spans="1:4" ht="16.5" customHeight="1">
      <c r="A185" s="145" t="s">
        <v>93</v>
      </c>
      <c r="B185" s="164">
        <v>21596</v>
      </c>
      <c r="C185" s="164">
        <v>21439</v>
      </c>
      <c r="D185" s="206">
        <f t="shared" si="2"/>
        <v>100.73231027566585</v>
      </c>
    </row>
    <row r="186" spans="1:4" ht="16.5" customHeight="1">
      <c r="A186" s="145" t="s">
        <v>94</v>
      </c>
      <c r="B186" s="164">
        <v>3620</v>
      </c>
      <c r="C186" s="164">
        <v>4147</v>
      </c>
      <c r="D186" s="206">
        <f t="shared" si="2"/>
        <v>87.29201832650108</v>
      </c>
    </row>
    <row r="187" spans="1:4" ht="16.5" customHeight="1">
      <c r="A187" s="145" t="s">
        <v>95</v>
      </c>
      <c r="B187" s="164">
        <v>516</v>
      </c>
      <c r="C187" s="164">
        <v>754</v>
      </c>
      <c r="D187" s="206">
        <f t="shared" si="2"/>
        <v>68.43501326259947</v>
      </c>
    </row>
    <row r="188" spans="1:4" ht="16.5" customHeight="1">
      <c r="A188" s="145" t="s">
        <v>200</v>
      </c>
      <c r="B188" s="164">
        <v>371</v>
      </c>
      <c r="C188" s="164">
        <v>486</v>
      </c>
      <c r="D188" s="206">
        <f t="shared" si="2"/>
        <v>76.33744855967079</v>
      </c>
    </row>
    <row r="189" spans="1:4" ht="16.5" customHeight="1">
      <c r="A189" s="145" t="s">
        <v>102</v>
      </c>
      <c r="B189" s="164">
        <v>240</v>
      </c>
      <c r="C189" s="164">
        <v>91</v>
      </c>
      <c r="D189" s="206">
        <f t="shared" si="2"/>
        <v>263.7362637362637</v>
      </c>
    </row>
    <row r="190" spans="1:4" ht="16.5" customHeight="1">
      <c r="A190" s="145" t="s">
        <v>201</v>
      </c>
      <c r="B190" s="164">
        <v>8651</v>
      </c>
      <c r="C190" s="164">
        <v>5718</v>
      </c>
      <c r="D190" s="206">
        <f t="shared" si="2"/>
        <v>151.29415879678209</v>
      </c>
    </row>
    <row r="191" spans="1:4" ht="16.5" customHeight="1">
      <c r="A191" s="145" t="s">
        <v>202</v>
      </c>
      <c r="B191" s="164">
        <f>SUM(B192:B197)</f>
        <v>16390</v>
      </c>
      <c r="C191" s="164">
        <f>SUM(C192:C197)</f>
        <v>15201</v>
      </c>
      <c r="D191" s="206">
        <f t="shared" si="2"/>
        <v>107.82185382540624</v>
      </c>
    </row>
    <row r="192" spans="1:4" ht="16.5" customHeight="1">
      <c r="A192" s="145" t="s">
        <v>93</v>
      </c>
      <c r="B192" s="164">
        <v>7675</v>
      </c>
      <c r="C192" s="164">
        <v>6308</v>
      </c>
      <c r="D192" s="206">
        <f t="shared" si="2"/>
        <v>121.67089410272669</v>
      </c>
    </row>
    <row r="193" spans="1:4" ht="16.5" customHeight="1">
      <c r="A193" s="145" t="s">
        <v>94</v>
      </c>
      <c r="B193" s="164">
        <v>2669</v>
      </c>
      <c r="C193" s="164">
        <v>1796</v>
      </c>
      <c r="D193" s="206">
        <f t="shared" si="2"/>
        <v>148.60801781737194</v>
      </c>
    </row>
    <row r="194" spans="1:4" ht="16.5" customHeight="1">
      <c r="A194" s="145" t="s">
        <v>95</v>
      </c>
      <c r="B194" s="164">
        <v>2</v>
      </c>
      <c r="C194" s="164">
        <v>20</v>
      </c>
      <c r="D194" s="206">
        <f t="shared" si="2"/>
        <v>10</v>
      </c>
    </row>
    <row r="195" spans="1:4" ht="16.5" customHeight="1">
      <c r="A195" s="145" t="s">
        <v>203</v>
      </c>
      <c r="B195" s="164">
        <v>969</v>
      </c>
      <c r="C195" s="164">
        <v>4348</v>
      </c>
      <c r="D195" s="206">
        <f t="shared" si="2"/>
        <v>22.286108555657773</v>
      </c>
    </row>
    <row r="196" spans="1:4" ht="16.5" customHeight="1">
      <c r="A196" s="145" t="s">
        <v>102</v>
      </c>
      <c r="B196" s="164">
        <v>0</v>
      </c>
      <c r="C196" s="164">
        <v>0</v>
      </c>
      <c r="D196" s="206" t="e">
        <f t="shared" si="2"/>
        <v>#DIV/0!</v>
      </c>
    </row>
    <row r="197" spans="1:4" ht="16.5" customHeight="1">
      <c r="A197" s="145" t="s">
        <v>204</v>
      </c>
      <c r="B197" s="164">
        <v>5075</v>
      </c>
      <c r="C197" s="164">
        <v>2729</v>
      </c>
      <c r="D197" s="206">
        <f t="shared" si="2"/>
        <v>185.965555148406</v>
      </c>
    </row>
    <row r="198" spans="1:4" ht="16.5" customHeight="1">
      <c r="A198" s="145" t="s">
        <v>205</v>
      </c>
      <c r="B198" s="164">
        <f>SUM(B199:B204)</f>
        <v>10421</v>
      </c>
      <c r="C198" s="164">
        <f>SUM(C199:C204)</f>
        <v>9299</v>
      </c>
      <c r="D198" s="206">
        <f aca="true" t="shared" si="3" ref="D198:D261">B198/C198*100</f>
        <v>112.06581352833638</v>
      </c>
    </row>
    <row r="199" spans="1:4" ht="16.5" customHeight="1">
      <c r="A199" s="145" t="s">
        <v>93</v>
      </c>
      <c r="B199" s="164">
        <v>4234</v>
      </c>
      <c r="C199" s="164">
        <v>4775</v>
      </c>
      <c r="D199" s="206">
        <f t="shared" si="3"/>
        <v>88.67015706806282</v>
      </c>
    </row>
    <row r="200" spans="1:4" ht="16.5" customHeight="1">
      <c r="A200" s="145" t="s">
        <v>94</v>
      </c>
      <c r="B200" s="164">
        <v>1307</v>
      </c>
      <c r="C200" s="164">
        <v>1148</v>
      </c>
      <c r="D200" s="206">
        <f t="shared" si="3"/>
        <v>113.85017421602788</v>
      </c>
    </row>
    <row r="201" spans="1:4" ht="16.5" customHeight="1">
      <c r="A201" s="145" t="s">
        <v>95</v>
      </c>
      <c r="B201" s="164">
        <v>2</v>
      </c>
      <c r="C201" s="164">
        <v>8</v>
      </c>
      <c r="D201" s="206">
        <f t="shared" si="3"/>
        <v>25</v>
      </c>
    </row>
    <row r="202" spans="1:4" ht="16.5" customHeight="1">
      <c r="A202" s="145" t="s">
        <v>102</v>
      </c>
      <c r="B202" s="164">
        <v>74</v>
      </c>
      <c r="C202" s="164">
        <v>129</v>
      </c>
      <c r="D202" s="206">
        <f t="shared" si="3"/>
        <v>57.36434108527132</v>
      </c>
    </row>
    <row r="203" spans="1:4" ht="16.5" customHeight="1">
      <c r="A203" s="145" t="s">
        <v>206</v>
      </c>
      <c r="B203" s="164">
        <v>155</v>
      </c>
      <c r="C203" s="164"/>
      <c r="D203" s="206" t="e">
        <f t="shared" si="3"/>
        <v>#DIV/0!</v>
      </c>
    </row>
    <row r="204" spans="1:4" ht="16.5" customHeight="1">
      <c r="A204" s="145" t="s">
        <v>207</v>
      </c>
      <c r="B204" s="164">
        <v>4649</v>
      </c>
      <c r="C204" s="164">
        <v>3239</v>
      </c>
      <c r="D204" s="206">
        <f t="shared" si="3"/>
        <v>143.53195430688484</v>
      </c>
    </row>
    <row r="205" spans="1:4" ht="16.5" customHeight="1">
      <c r="A205" s="145" t="s">
        <v>208</v>
      </c>
      <c r="B205" s="164">
        <f>SUM(B206:B212)</f>
        <v>3871</v>
      </c>
      <c r="C205" s="164">
        <f>SUM(C206:C212)</f>
        <v>3816</v>
      </c>
      <c r="D205" s="206">
        <f t="shared" si="3"/>
        <v>101.44129979035638</v>
      </c>
    </row>
    <row r="206" spans="1:4" ht="16.5" customHeight="1">
      <c r="A206" s="145" t="s">
        <v>93</v>
      </c>
      <c r="B206" s="164">
        <v>2713</v>
      </c>
      <c r="C206" s="164">
        <v>2631</v>
      </c>
      <c r="D206" s="206">
        <f t="shared" si="3"/>
        <v>103.1166856708476</v>
      </c>
    </row>
    <row r="207" spans="1:4" ht="16.5" customHeight="1">
      <c r="A207" s="145" t="s">
        <v>94</v>
      </c>
      <c r="B207" s="164">
        <v>578</v>
      </c>
      <c r="C207" s="164">
        <v>386</v>
      </c>
      <c r="D207" s="206">
        <f t="shared" si="3"/>
        <v>149.74093264248705</v>
      </c>
    </row>
    <row r="208" spans="1:4" ht="16.5" customHeight="1">
      <c r="A208" s="145" t="s">
        <v>95</v>
      </c>
      <c r="B208" s="164">
        <v>28</v>
      </c>
      <c r="C208" s="164">
        <v>0</v>
      </c>
      <c r="D208" s="206" t="e">
        <f t="shared" si="3"/>
        <v>#DIV/0!</v>
      </c>
    </row>
    <row r="209" spans="1:4" ht="16.5" customHeight="1">
      <c r="A209" s="145" t="s">
        <v>209</v>
      </c>
      <c r="B209" s="164">
        <v>84</v>
      </c>
      <c r="C209" s="164">
        <v>316</v>
      </c>
      <c r="D209" s="206">
        <f t="shared" si="3"/>
        <v>26.582278481012654</v>
      </c>
    </row>
    <row r="210" spans="1:4" ht="16.5" customHeight="1">
      <c r="A210" s="145" t="s">
        <v>210</v>
      </c>
      <c r="B210" s="164">
        <v>60</v>
      </c>
      <c r="C210" s="164">
        <v>96</v>
      </c>
      <c r="D210" s="206">
        <f t="shared" si="3"/>
        <v>62.5</v>
      </c>
    </row>
    <row r="211" spans="1:4" ht="16.5" customHeight="1">
      <c r="A211" s="145" t="s">
        <v>102</v>
      </c>
      <c r="B211" s="164">
        <v>0</v>
      </c>
      <c r="C211" s="164">
        <v>0</v>
      </c>
      <c r="D211" s="206" t="e">
        <f t="shared" si="3"/>
        <v>#DIV/0!</v>
      </c>
    </row>
    <row r="212" spans="1:4" ht="16.5" customHeight="1">
      <c r="A212" s="145" t="s">
        <v>211</v>
      </c>
      <c r="B212" s="164">
        <v>408</v>
      </c>
      <c r="C212" s="164">
        <v>387</v>
      </c>
      <c r="D212" s="206">
        <f t="shared" si="3"/>
        <v>105.4263565891473</v>
      </c>
    </row>
    <row r="213" spans="1:4" ht="16.5" customHeight="1">
      <c r="A213" s="145" t="s">
        <v>212</v>
      </c>
      <c r="B213" s="164">
        <f>SUM(B214:B218)</f>
        <v>149</v>
      </c>
      <c r="C213" s="164">
        <f>SUM(C214:C218)</f>
        <v>227</v>
      </c>
      <c r="D213" s="206">
        <f t="shared" si="3"/>
        <v>65.63876651982379</v>
      </c>
    </row>
    <row r="214" spans="1:4" ht="16.5" customHeight="1">
      <c r="A214" s="145" t="s">
        <v>93</v>
      </c>
      <c r="B214" s="164">
        <v>67</v>
      </c>
      <c r="C214" s="164">
        <v>45</v>
      </c>
      <c r="D214" s="206">
        <f t="shared" si="3"/>
        <v>148.88888888888889</v>
      </c>
    </row>
    <row r="215" spans="1:4" ht="16.5" customHeight="1">
      <c r="A215" s="145" t="s">
        <v>94</v>
      </c>
      <c r="B215" s="164">
        <v>28</v>
      </c>
      <c r="C215" s="164">
        <v>78</v>
      </c>
      <c r="D215" s="206">
        <f t="shared" si="3"/>
        <v>35.8974358974359</v>
      </c>
    </row>
    <row r="216" spans="1:4" ht="16.5" customHeight="1">
      <c r="A216" s="145" t="s">
        <v>95</v>
      </c>
      <c r="B216" s="164">
        <v>0</v>
      </c>
      <c r="C216" s="164">
        <v>0</v>
      </c>
      <c r="D216" s="206" t="e">
        <f t="shared" si="3"/>
        <v>#DIV/0!</v>
      </c>
    </row>
    <row r="217" spans="1:4" ht="16.5" customHeight="1">
      <c r="A217" s="145" t="s">
        <v>102</v>
      </c>
      <c r="B217" s="164">
        <v>0</v>
      </c>
      <c r="C217" s="164">
        <v>0</v>
      </c>
      <c r="D217" s="206" t="e">
        <f t="shared" si="3"/>
        <v>#DIV/0!</v>
      </c>
    </row>
    <row r="218" spans="1:4" ht="16.5" customHeight="1">
      <c r="A218" s="145" t="s">
        <v>213</v>
      </c>
      <c r="B218" s="164">
        <v>54</v>
      </c>
      <c r="C218" s="164">
        <v>104</v>
      </c>
      <c r="D218" s="206">
        <f t="shared" si="3"/>
        <v>51.92307692307693</v>
      </c>
    </row>
    <row r="219" spans="1:4" ht="16.5" customHeight="1">
      <c r="A219" s="145" t="s">
        <v>214</v>
      </c>
      <c r="B219" s="164">
        <f>SUM(B220:B224)</f>
        <v>3312</v>
      </c>
      <c r="C219" s="164">
        <f>SUM(C220:C224)</f>
        <v>4111</v>
      </c>
      <c r="D219" s="206">
        <f t="shared" si="3"/>
        <v>80.56433957674531</v>
      </c>
    </row>
    <row r="220" spans="1:4" ht="16.5" customHeight="1">
      <c r="A220" s="145" t="s">
        <v>93</v>
      </c>
      <c r="B220" s="164">
        <v>1679</v>
      </c>
      <c r="C220" s="164">
        <v>2039</v>
      </c>
      <c r="D220" s="206">
        <f t="shared" si="3"/>
        <v>82.34428641490928</v>
      </c>
    </row>
    <row r="221" spans="1:4" ht="16.5" customHeight="1">
      <c r="A221" s="145" t="s">
        <v>94</v>
      </c>
      <c r="B221" s="164">
        <v>772</v>
      </c>
      <c r="C221" s="164">
        <v>928</v>
      </c>
      <c r="D221" s="206">
        <f t="shared" si="3"/>
        <v>83.1896551724138</v>
      </c>
    </row>
    <row r="222" spans="1:4" ht="16.5" customHeight="1">
      <c r="A222" s="145" t="s">
        <v>95</v>
      </c>
      <c r="B222" s="164">
        <v>46</v>
      </c>
      <c r="C222" s="164">
        <v>64</v>
      </c>
      <c r="D222" s="206">
        <f t="shared" si="3"/>
        <v>71.875</v>
      </c>
    </row>
    <row r="223" spans="1:4" ht="16.5" customHeight="1">
      <c r="A223" s="145" t="s">
        <v>102</v>
      </c>
      <c r="B223" s="164">
        <v>49</v>
      </c>
      <c r="C223" s="164">
        <v>44</v>
      </c>
      <c r="D223" s="206">
        <f t="shared" si="3"/>
        <v>111.36363636363636</v>
      </c>
    </row>
    <row r="224" spans="1:4" ht="16.5" customHeight="1">
      <c r="A224" s="145" t="s">
        <v>215</v>
      </c>
      <c r="B224" s="164">
        <v>766</v>
      </c>
      <c r="C224" s="164">
        <v>1036</v>
      </c>
      <c r="D224" s="206">
        <f t="shared" si="3"/>
        <v>73.93822393822393</v>
      </c>
    </row>
    <row r="225" spans="1:4" ht="16.5" customHeight="1">
      <c r="A225" s="145" t="s">
        <v>216</v>
      </c>
      <c r="B225" s="164">
        <f>SUM(B226:B231)</f>
        <v>2522</v>
      </c>
      <c r="C225" s="164">
        <v>666</v>
      </c>
      <c r="D225" s="206">
        <f t="shared" si="3"/>
        <v>378.67867867867864</v>
      </c>
    </row>
    <row r="226" spans="1:4" ht="16.5" customHeight="1">
      <c r="A226" s="145" t="s">
        <v>93</v>
      </c>
      <c r="B226" s="164">
        <v>656</v>
      </c>
      <c r="C226" s="164">
        <v>290</v>
      </c>
      <c r="D226" s="206">
        <f t="shared" si="3"/>
        <v>226.20689655172416</v>
      </c>
    </row>
    <row r="227" spans="1:4" ht="16.5" customHeight="1">
      <c r="A227" s="145" t="s">
        <v>94</v>
      </c>
      <c r="B227" s="164">
        <v>285</v>
      </c>
      <c r="C227" s="164">
        <v>107</v>
      </c>
      <c r="D227" s="206">
        <f t="shared" si="3"/>
        <v>266.3551401869159</v>
      </c>
    </row>
    <row r="228" spans="1:4" ht="16.5" customHeight="1">
      <c r="A228" s="145" t="s">
        <v>95</v>
      </c>
      <c r="B228" s="164">
        <v>0</v>
      </c>
      <c r="C228" s="164">
        <v>0</v>
      </c>
      <c r="D228" s="206" t="e">
        <f t="shared" si="3"/>
        <v>#DIV/0!</v>
      </c>
    </row>
    <row r="229" spans="1:4" ht="16.5" customHeight="1">
      <c r="A229" s="145" t="s">
        <v>217</v>
      </c>
      <c r="B229" s="164">
        <v>195</v>
      </c>
      <c r="C229" s="164"/>
      <c r="D229" s="206" t="e">
        <f t="shared" si="3"/>
        <v>#DIV/0!</v>
      </c>
    </row>
    <row r="230" spans="1:4" ht="16.5" customHeight="1">
      <c r="A230" s="145" t="s">
        <v>102</v>
      </c>
      <c r="B230" s="164">
        <v>0</v>
      </c>
      <c r="C230" s="164">
        <v>0</v>
      </c>
      <c r="D230" s="206" t="e">
        <f t="shared" si="3"/>
        <v>#DIV/0!</v>
      </c>
    </row>
    <row r="231" spans="1:4" ht="16.5" customHeight="1">
      <c r="A231" s="145" t="s">
        <v>218</v>
      </c>
      <c r="B231" s="164">
        <v>1386</v>
      </c>
      <c r="C231" s="164">
        <v>269</v>
      </c>
      <c r="D231" s="206">
        <f t="shared" si="3"/>
        <v>515.2416356877324</v>
      </c>
    </row>
    <row r="232" spans="1:4" ht="16.5" customHeight="1">
      <c r="A232" s="145" t="s">
        <v>219</v>
      </c>
      <c r="B232" s="164">
        <f>SUM(B233:B246)</f>
        <v>45697</v>
      </c>
      <c r="C232" s="164">
        <v>36541</v>
      </c>
      <c r="D232" s="206">
        <f t="shared" si="3"/>
        <v>125.05678552858433</v>
      </c>
    </row>
    <row r="233" spans="1:4" ht="16.5" customHeight="1">
      <c r="A233" s="145" t="s">
        <v>93</v>
      </c>
      <c r="B233" s="164">
        <v>28037</v>
      </c>
      <c r="C233" s="164">
        <v>23973</v>
      </c>
      <c r="D233" s="206">
        <f t="shared" si="3"/>
        <v>116.95240478872064</v>
      </c>
    </row>
    <row r="234" spans="1:4" ht="16.5" customHeight="1">
      <c r="A234" s="145" t="s">
        <v>94</v>
      </c>
      <c r="B234" s="164">
        <v>3326</v>
      </c>
      <c r="C234" s="164">
        <v>3206</v>
      </c>
      <c r="D234" s="206">
        <f t="shared" si="3"/>
        <v>103.74298190892077</v>
      </c>
    </row>
    <row r="235" spans="1:4" ht="16.5" customHeight="1">
      <c r="A235" s="145" t="s">
        <v>95</v>
      </c>
      <c r="B235" s="164">
        <v>0</v>
      </c>
      <c r="C235" s="164">
        <v>40</v>
      </c>
      <c r="D235" s="206">
        <f t="shared" si="3"/>
        <v>0</v>
      </c>
    </row>
    <row r="236" spans="1:4" ht="16.5" customHeight="1">
      <c r="A236" s="145" t="s">
        <v>220</v>
      </c>
      <c r="B236" s="164">
        <v>1385</v>
      </c>
      <c r="C236" s="164">
        <v>1567</v>
      </c>
      <c r="D236" s="206">
        <f t="shared" si="3"/>
        <v>88.38544990427567</v>
      </c>
    </row>
    <row r="237" spans="1:4" ht="16.5" customHeight="1">
      <c r="A237" s="145" t="s">
        <v>221</v>
      </c>
      <c r="B237" s="164">
        <v>471</v>
      </c>
      <c r="C237" s="164">
        <v>802</v>
      </c>
      <c r="D237" s="206">
        <f t="shared" si="3"/>
        <v>58.728179551122196</v>
      </c>
    </row>
    <row r="238" spans="1:4" ht="16.5" customHeight="1">
      <c r="A238" s="145" t="s">
        <v>134</v>
      </c>
      <c r="B238" s="164">
        <v>1</v>
      </c>
      <c r="C238" s="164">
        <v>55</v>
      </c>
      <c r="D238" s="206">
        <f t="shared" si="3"/>
        <v>1.8181818181818181</v>
      </c>
    </row>
    <row r="239" spans="1:4" ht="16.5" customHeight="1">
      <c r="A239" s="145" t="s">
        <v>222</v>
      </c>
      <c r="B239" s="164">
        <v>75</v>
      </c>
      <c r="C239" s="164">
        <v>683</v>
      </c>
      <c r="D239" s="206">
        <f t="shared" si="3"/>
        <v>10.980966325036604</v>
      </c>
    </row>
    <row r="240" spans="1:4" ht="16.5" customHeight="1">
      <c r="A240" s="145" t="s">
        <v>223</v>
      </c>
      <c r="B240" s="164">
        <v>180</v>
      </c>
      <c r="C240" s="164">
        <v>710</v>
      </c>
      <c r="D240" s="206">
        <f t="shared" si="3"/>
        <v>25.352112676056336</v>
      </c>
    </row>
    <row r="241" spans="1:4" ht="16.5" customHeight="1">
      <c r="A241" s="145" t="s">
        <v>224</v>
      </c>
      <c r="B241" s="164">
        <v>52</v>
      </c>
      <c r="C241" s="164">
        <v>78</v>
      </c>
      <c r="D241" s="206">
        <f t="shared" si="3"/>
        <v>66.66666666666666</v>
      </c>
    </row>
    <row r="242" spans="1:4" ht="16.5" customHeight="1">
      <c r="A242" s="145" t="s">
        <v>225</v>
      </c>
      <c r="B242" s="164">
        <v>25</v>
      </c>
      <c r="C242" s="164"/>
      <c r="D242" s="206" t="e">
        <f t="shared" si="3"/>
        <v>#DIV/0!</v>
      </c>
    </row>
    <row r="243" spans="1:4" ht="16.5" customHeight="1">
      <c r="A243" s="145" t="s">
        <v>226</v>
      </c>
      <c r="B243" s="164">
        <v>181</v>
      </c>
      <c r="C243" s="164"/>
      <c r="D243" s="206" t="e">
        <f t="shared" si="3"/>
        <v>#DIV/0!</v>
      </c>
    </row>
    <row r="244" spans="1:4" ht="16.5" customHeight="1">
      <c r="A244" s="145" t="s">
        <v>227</v>
      </c>
      <c r="B244" s="164">
        <v>1147</v>
      </c>
      <c r="C244" s="164">
        <v>44</v>
      </c>
      <c r="D244" s="206">
        <f t="shared" si="3"/>
        <v>2606.8181818181815</v>
      </c>
    </row>
    <row r="245" spans="1:4" ht="16.5" customHeight="1">
      <c r="A245" s="145" t="s">
        <v>102</v>
      </c>
      <c r="B245" s="164">
        <v>1623</v>
      </c>
      <c r="C245" s="164">
        <v>1395</v>
      </c>
      <c r="D245" s="206">
        <f t="shared" si="3"/>
        <v>116.34408602150536</v>
      </c>
    </row>
    <row r="246" spans="1:4" ht="16.5" customHeight="1">
      <c r="A246" s="145" t="s">
        <v>228</v>
      </c>
      <c r="B246" s="164">
        <v>9194</v>
      </c>
      <c r="C246" s="164">
        <v>3988</v>
      </c>
      <c r="D246" s="206">
        <f t="shared" si="3"/>
        <v>230.5416248746239</v>
      </c>
    </row>
    <row r="247" spans="1:4" ht="16.5" customHeight="1">
      <c r="A247" s="145" t="s">
        <v>229</v>
      </c>
      <c r="B247" s="164">
        <f>SUM(B248:B249)</f>
        <v>16390</v>
      </c>
      <c r="C247" s="164">
        <v>45772</v>
      </c>
      <c r="D247" s="206">
        <f t="shared" si="3"/>
        <v>35.80791750415101</v>
      </c>
    </row>
    <row r="248" spans="1:4" ht="16.5" customHeight="1">
      <c r="A248" s="145" t="s">
        <v>230</v>
      </c>
      <c r="B248" s="164">
        <v>749</v>
      </c>
      <c r="C248" s="164">
        <v>99</v>
      </c>
      <c r="D248" s="206">
        <f t="shared" si="3"/>
        <v>756.5656565656566</v>
      </c>
    </row>
    <row r="249" spans="1:4" ht="16.5" customHeight="1">
      <c r="A249" s="145" t="s">
        <v>231</v>
      </c>
      <c r="B249" s="164">
        <v>15641</v>
      </c>
      <c r="C249" s="164">
        <v>45673</v>
      </c>
      <c r="D249" s="206">
        <f t="shared" si="3"/>
        <v>34.24561557156307</v>
      </c>
    </row>
    <row r="250" spans="1:4" ht="16.5" customHeight="1">
      <c r="A250" s="145" t="s">
        <v>232</v>
      </c>
      <c r="B250" s="164">
        <v>0</v>
      </c>
      <c r="C250" s="164">
        <v>0</v>
      </c>
      <c r="D250" s="206" t="e">
        <f t="shared" si="3"/>
        <v>#DIV/0!</v>
      </c>
    </row>
    <row r="251" spans="1:4" ht="16.5" customHeight="1">
      <c r="A251" s="145" t="s">
        <v>233</v>
      </c>
      <c r="B251" s="164">
        <v>0</v>
      </c>
      <c r="C251" s="164">
        <v>0</v>
      </c>
      <c r="D251" s="206" t="e">
        <f t="shared" si="3"/>
        <v>#DIV/0!</v>
      </c>
    </row>
    <row r="252" spans="1:4" ht="16.5" customHeight="1">
      <c r="A252" s="145" t="s">
        <v>93</v>
      </c>
      <c r="B252" s="164">
        <v>0</v>
      </c>
      <c r="C252" s="164">
        <v>0</v>
      </c>
      <c r="D252" s="206" t="e">
        <f t="shared" si="3"/>
        <v>#DIV/0!</v>
      </c>
    </row>
    <row r="253" spans="1:4" ht="16.5" customHeight="1">
      <c r="A253" s="145" t="s">
        <v>94</v>
      </c>
      <c r="B253" s="164">
        <v>0</v>
      </c>
      <c r="C253" s="164">
        <v>0</v>
      </c>
      <c r="D253" s="206" t="e">
        <f t="shared" si="3"/>
        <v>#DIV/0!</v>
      </c>
    </row>
    <row r="254" spans="1:4" ht="16.5" customHeight="1">
      <c r="A254" s="145" t="s">
        <v>95</v>
      </c>
      <c r="B254" s="164">
        <v>0</v>
      </c>
      <c r="C254" s="164">
        <v>0</v>
      </c>
      <c r="D254" s="206" t="e">
        <f t="shared" si="3"/>
        <v>#DIV/0!</v>
      </c>
    </row>
    <row r="255" spans="1:4" ht="16.5" customHeight="1">
      <c r="A255" s="145" t="s">
        <v>200</v>
      </c>
      <c r="B255" s="164">
        <v>0</v>
      </c>
      <c r="C255" s="164">
        <v>0</v>
      </c>
      <c r="D255" s="206" t="e">
        <f t="shared" si="3"/>
        <v>#DIV/0!</v>
      </c>
    </row>
    <row r="256" spans="1:4" ht="16.5" customHeight="1">
      <c r="A256" s="145" t="s">
        <v>102</v>
      </c>
      <c r="B256" s="164">
        <v>0</v>
      </c>
      <c r="C256" s="164">
        <v>0</v>
      </c>
      <c r="D256" s="206" t="e">
        <f t="shared" si="3"/>
        <v>#DIV/0!</v>
      </c>
    </row>
    <row r="257" spans="1:4" ht="16.5" customHeight="1">
      <c r="A257" s="145" t="s">
        <v>234</v>
      </c>
      <c r="B257" s="164">
        <v>0</v>
      </c>
      <c r="C257" s="164">
        <v>0</v>
      </c>
      <c r="D257" s="206" t="e">
        <f t="shared" si="3"/>
        <v>#DIV/0!</v>
      </c>
    </row>
    <row r="258" spans="1:4" ht="16.5" customHeight="1">
      <c r="A258" s="145" t="s">
        <v>235</v>
      </c>
      <c r="B258" s="164">
        <v>0</v>
      </c>
      <c r="C258" s="164">
        <v>0</v>
      </c>
      <c r="D258" s="206" t="e">
        <f t="shared" si="3"/>
        <v>#DIV/0!</v>
      </c>
    </row>
    <row r="259" spans="1:4" ht="16.5" customHeight="1">
      <c r="A259" s="145" t="s">
        <v>236</v>
      </c>
      <c r="B259" s="164">
        <v>0</v>
      </c>
      <c r="C259" s="164">
        <v>0</v>
      </c>
      <c r="D259" s="206" t="e">
        <f t="shared" si="3"/>
        <v>#DIV/0!</v>
      </c>
    </row>
    <row r="260" spans="1:4" ht="16.5" customHeight="1">
      <c r="A260" s="145" t="s">
        <v>237</v>
      </c>
      <c r="B260" s="164">
        <v>0</v>
      </c>
      <c r="C260" s="164">
        <v>0</v>
      </c>
      <c r="D260" s="206" t="e">
        <f t="shared" si="3"/>
        <v>#DIV/0!</v>
      </c>
    </row>
    <row r="261" spans="1:4" ht="16.5" customHeight="1">
      <c r="A261" s="145" t="s">
        <v>238</v>
      </c>
      <c r="B261" s="164">
        <v>0</v>
      </c>
      <c r="C261" s="164">
        <v>0</v>
      </c>
      <c r="D261" s="206" t="e">
        <f t="shared" si="3"/>
        <v>#DIV/0!</v>
      </c>
    </row>
    <row r="262" spans="1:4" ht="16.5" customHeight="1">
      <c r="A262" s="145" t="s">
        <v>239</v>
      </c>
      <c r="B262" s="164">
        <v>0</v>
      </c>
      <c r="C262" s="164">
        <v>0</v>
      </c>
      <c r="D262" s="206" t="e">
        <f aca="true" t="shared" si="4" ref="D262:D325">B262/C262*100</f>
        <v>#DIV/0!</v>
      </c>
    </row>
    <row r="263" spans="1:4" ht="16.5" customHeight="1">
      <c r="A263" s="145" t="s">
        <v>240</v>
      </c>
      <c r="B263" s="164">
        <v>0</v>
      </c>
      <c r="C263" s="164">
        <v>0</v>
      </c>
      <c r="D263" s="206" t="e">
        <f t="shared" si="4"/>
        <v>#DIV/0!</v>
      </c>
    </row>
    <row r="264" spans="1:4" ht="16.5" customHeight="1">
      <c r="A264" s="145" t="s">
        <v>241</v>
      </c>
      <c r="B264" s="164">
        <v>0</v>
      </c>
      <c r="C264" s="164">
        <v>0</v>
      </c>
      <c r="D264" s="206" t="e">
        <f t="shared" si="4"/>
        <v>#DIV/0!</v>
      </c>
    </row>
    <row r="265" spans="1:4" ht="16.5" customHeight="1">
      <c r="A265" s="145" t="s">
        <v>242</v>
      </c>
      <c r="B265" s="164">
        <v>0</v>
      </c>
      <c r="C265" s="164">
        <v>0</v>
      </c>
      <c r="D265" s="206" t="e">
        <f t="shared" si="4"/>
        <v>#DIV/0!</v>
      </c>
    </row>
    <row r="266" spans="1:4" ht="16.5" customHeight="1">
      <c r="A266" s="145" t="s">
        <v>243</v>
      </c>
      <c r="B266" s="164">
        <v>0</v>
      </c>
      <c r="C266" s="164">
        <v>0</v>
      </c>
      <c r="D266" s="206" t="e">
        <f t="shared" si="4"/>
        <v>#DIV/0!</v>
      </c>
    </row>
    <row r="267" spans="1:4" ht="16.5" customHeight="1">
      <c r="A267" s="145" t="s">
        <v>244</v>
      </c>
      <c r="B267" s="164">
        <v>0</v>
      </c>
      <c r="C267" s="164">
        <v>0</v>
      </c>
      <c r="D267" s="206" t="e">
        <f t="shared" si="4"/>
        <v>#DIV/0!</v>
      </c>
    </row>
    <row r="268" spans="1:4" ht="16.5" customHeight="1">
      <c r="A268" s="145" t="s">
        <v>245</v>
      </c>
      <c r="B268" s="164">
        <v>0</v>
      </c>
      <c r="C268" s="164">
        <v>0</v>
      </c>
      <c r="D268" s="206" t="e">
        <f t="shared" si="4"/>
        <v>#DIV/0!</v>
      </c>
    </row>
    <row r="269" spans="1:4" ht="16.5" customHeight="1">
      <c r="A269" s="145" t="s">
        <v>246</v>
      </c>
      <c r="B269" s="164">
        <v>0</v>
      </c>
      <c r="C269" s="164">
        <v>0</v>
      </c>
      <c r="D269" s="206" t="e">
        <f t="shared" si="4"/>
        <v>#DIV/0!</v>
      </c>
    </row>
    <row r="270" spans="1:4" ht="16.5" customHeight="1">
      <c r="A270" s="145" t="s">
        <v>247</v>
      </c>
      <c r="B270" s="164">
        <v>0</v>
      </c>
      <c r="C270" s="164">
        <v>0</v>
      </c>
      <c r="D270" s="206" t="e">
        <f t="shared" si="4"/>
        <v>#DIV/0!</v>
      </c>
    </row>
    <row r="271" spans="1:4" ht="16.5" customHeight="1">
      <c r="A271" s="145" t="s">
        <v>248</v>
      </c>
      <c r="B271" s="164">
        <v>0</v>
      </c>
      <c r="C271" s="164">
        <v>0</v>
      </c>
      <c r="D271" s="206" t="e">
        <f t="shared" si="4"/>
        <v>#DIV/0!</v>
      </c>
    </row>
    <row r="272" spans="1:4" ht="16.5" customHeight="1">
      <c r="A272" s="145" t="s">
        <v>249</v>
      </c>
      <c r="B272" s="164">
        <v>0</v>
      </c>
      <c r="C272" s="164">
        <v>0</v>
      </c>
      <c r="D272" s="206" t="e">
        <f t="shared" si="4"/>
        <v>#DIV/0!</v>
      </c>
    </row>
    <row r="273" spans="1:4" ht="16.5" customHeight="1">
      <c r="A273" s="145" t="s">
        <v>250</v>
      </c>
      <c r="B273" s="164">
        <v>0</v>
      </c>
      <c r="C273" s="164">
        <v>0</v>
      </c>
      <c r="D273" s="206" t="e">
        <f t="shared" si="4"/>
        <v>#DIV/0!</v>
      </c>
    </row>
    <row r="274" spans="1:4" ht="16.5" customHeight="1">
      <c r="A274" s="145" t="s">
        <v>251</v>
      </c>
      <c r="B274" s="164">
        <v>0</v>
      </c>
      <c r="C274" s="164">
        <v>0</v>
      </c>
      <c r="D274" s="206" t="e">
        <f t="shared" si="4"/>
        <v>#DIV/0!</v>
      </c>
    </row>
    <row r="275" spans="1:4" ht="16.5" customHeight="1">
      <c r="A275" s="145" t="s">
        <v>252</v>
      </c>
      <c r="B275" s="164">
        <v>0</v>
      </c>
      <c r="C275" s="164">
        <v>0</v>
      </c>
      <c r="D275" s="206" t="e">
        <f t="shared" si="4"/>
        <v>#DIV/0!</v>
      </c>
    </row>
    <row r="276" spans="1:4" ht="16.5" customHeight="1">
      <c r="A276" s="145" t="s">
        <v>253</v>
      </c>
      <c r="B276" s="164">
        <v>0</v>
      </c>
      <c r="C276" s="164">
        <v>0</v>
      </c>
      <c r="D276" s="206" t="e">
        <f t="shared" si="4"/>
        <v>#DIV/0!</v>
      </c>
    </row>
    <row r="277" spans="1:4" ht="16.5" customHeight="1">
      <c r="A277" s="145" t="s">
        <v>254</v>
      </c>
      <c r="B277" s="164">
        <v>0</v>
      </c>
      <c r="C277" s="164">
        <v>0</v>
      </c>
      <c r="D277" s="206" t="e">
        <f t="shared" si="4"/>
        <v>#DIV/0!</v>
      </c>
    </row>
    <row r="278" spans="1:4" ht="16.5" customHeight="1">
      <c r="A278" s="145" t="s">
        <v>255</v>
      </c>
      <c r="B278" s="164">
        <v>0</v>
      </c>
      <c r="C278" s="164">
        <v>0</v>
      </c>
      <c r="D278" s="206" t="e">
        <f t="shared" si="4"/>
        <v>#DIV/0!</v>
      </c>
    </row>
    <row r="279" spans="1:4" ht="16.5" customHeight="1">
      <c r="A279" s="145" t="s">
        <v>256</v>
      </c>
      <c r="B279" s="164">
        <v>0</v>
      </c>
      <c r="C279" s="164">
        <v>0</v>
      </c>
      <c r="D279" s="206" t="e">
        <f t="shared" si="4"/>
        <v>#DIV/0!</v>
      </c>
    </row>
    <row r="280" spans="1:4" ht="16.5" customHeight="1">
      <c r="A280" s="145" t="s">
        <v>257</v>
      </c>
      <c r="B280" s="164">
        <v>0</v>
      </c>
      <c r="C280" s="164">
        <v>0</v>
      </c>
      <c r="D280" s="206" t="e">
        <f t="shared" si="4"/>
        <v>#DIV/0!</v>
      </c>
    </row>
    <row r="281" spans="1:4" ht="16.5" customHeight="1">
      <c r="A281" s="145" t="s">
        <v>258</v>
      </c>
      <c r="B281" s="164">
        <v>0</v>
      </c>
      <c r="C281" s="164">
        <v>0</v>
      </c>
      <c r="D281" s="206" t="e">
        <f t="shared" si="4"/>
        <v>#DIV/0!</v>
      </c>
    </row>
    <row r="282" spans="1:4" ht="16.5" customHeight="1">
      <c r="A282" s="145" t="s">
        <v>93</v>
      </c>
      <c r="B282" s="164">
        <v>0</v>
      </c>
      <c r="C282" s="164">
        <v>0</v>
      </c>
      <c r="D282" s="206" t="e">
        <f t="shared" si="4"/>
        <v>#DIV/0!</v>
      </c>
    </row>
    <row r="283" spans="1:4" ht="16.5" customHeight="1">
      <c r="A283" s="145" t="s">
        <v>94</v>
      </c>
      <c r="B283" s="164">
        <v>0</v>
      </c>
      <c r="C283" s="164">
        <v>0</v>
      </c>
      <c r="D283" s="206" t="e">
        <f t="shared" si="4"/>
        <v>#DIV/0!</v>
      </c>
    </row>
    <row r="284" spans="1:4" ht="16.5" customHeight="1">
      <c r="A284" s="145" t="s">
        <v>95</v>
      </c>
      <c r="B284" s="164">
        <v>0</v>
      </c>
      <c r="C284" s="164">
        <v>0</v>
      </c>
      <c r="D284" s="206" t="e">
        <f t="shared" si="4"/>
        <v>#DIV/0!</v>
      </c>
    </row>
    <row r="285" spans="1:4" ht="16.5" customHeight="1">
      <c r="A285" s="145" t="s">
        <v>102</v>
      </c>
      <c r="B285" s="164">
        <v>0</v>
      </c>
      <c r="C285" s="164">
        <v>0</v>
      </c>
      <c r="D285" s="206" t="e">
        <f t="shared" si="4"/>
        <v>#DIV/0!</v>
      </c>
    </row>
    <row r="286" spans="1:4" ht="16.5" customHeight="1">
      <c r="A286" s="145" t="s">
        <v>259</v>
      </c>
      <c r="B286" s="164">
        <v>0</v>
      </c>
      <c r="C286" s="164">
        <v>0</v>
      </c>
      <c r="D286" s="206" t="e">
        <f t="shared" si="4"/>
        <v>#DIV/0!</v>
      </c>
    </row>
    <row r="287" spans="1:4" ht="16.5" customHeight="1">
      <c r="A287" s="145" t="s">
        <v>260</v>
      </c>
      <c r="B287" s="164">
        <v>0</v>
      </c>
      <c r="C287" s="164">
        <v>0</v>
      </c>
      <c r="D287" s="206" t="e">
        <f t="shared" si="4"/>
        <v>#DIV/0!</v>
      </c>
    </row>
    <row r="288" spans="1:4" ht="16.5" customHeight="1">
      <c r="A288" s="145" t="s">
        <v>261</v>
      </c>
      <c r="B288" s="164">
        <v>0</v>
      </c>
      <c r="C288" s="164">
        <v>0</v>
      </c>
      <c r="D288" s="206" t="e">
        <f t="shared" si="4"/>
        <v>#DIV/0!</v>
      </c>
    </row>
    <row r="289" spans="1:4" s="171" customFormat="1" ht="16.5" customHeight="1">
      <c r="A289" s="175" t="s">
        <v>262</v>
      </c>
      <c r="B289" s="179">
        <v>10848</v>
      </c>
      <c r="C289" s="179">
        <v>11861</v>
      </c>
      <c r="D289" s="206">
        <f t="shared" si="4"/>
        <v>91.45940477194165</v>
      </c>
    </row>
    <row r="290" spans="1:4" ht="16.5" customHeight="1">
      <c r="A290" s="145" t="s">
        <v>263</v>
      </c>
      <c r="B290" s="164">
        <v>0</v>
      </c>
      <c r="C290" s="164">
        <v>0</v>
      </c>
      <c r="D290" s="206" t="e">
        <f t="shared" si="4"/>
        <v>#DIV/0!</v>
      </c>
    </row>
    <row r="291" spans="1:4" ht="16.5" customHeight="1">
      <c r="A291" s="145" t="s">
        <v>264</v>
      </c>
      <c r="B291" s="164">
        <v>0</v>
      </c>
      <c r="C291" s="164">
        <v>0</v>
      </c>
      <c r="D291" s="206" t="e">
        <f t="shared" si="4"/>
        <v>#DIV/0!</v>
      </c>
    </row>
    <row r="292" spans="1:4" ht="16.5" customHeight="1">
      <c r="A292" s="145" t="s">
        <v>265</v>
      </c>
      <c r="B292" s="164">
        <v>0</v>
      </c>
      <c r="C292" s="164">
        <v>0</v>
      </c>
      <c r="D292" s="206" t="e">
        <f t="shared" si="4"/>
        <v>#DIV/0!</v>
      </c>
    </row>
    <row r="293" spans="1:4" ht="16.5" customHeight="1">
      <c r="A293" s="145" t="s">
        <v>266</v>
      </c>
      <c r="B293" s="164">
        <v>0</v>
      </c>
      <c r="C293" s="164">
        <v>0</v>
      </c>
      <c r="D293" s="206" t="e">
        <f t="shared" si="4"/>
        <v>#DIV/0!</v>
      </c>
    </row>
    <row r="294" spans="1:4" ht="16.5" customHeight="1">
      <c r="A294" s="145" t="s">
        <v>267</v>
      </c>
      <c r="B294" s="164">
        <v>0</v>
      </c>
      <c r="C294" s="164">
        <v>0</v>
      </c>
      <c r="D294" s="206" t="e">
        <f t="shared" si="4"/>
        <v>#DIV/0!</v>
      </c>
    </row>
    <row r="295" spans="1:4" ht="16.5" customHeight="1">
      <c r="A295" s="145" t="s">
        <v>268</v>
      </c>
      <c r="B295" s="164">
        <v>0</v>
      </c>
      <c r="C295" s="164">
        <v>0</v>
      </c>
      <c r="D295" s="206" t="e">
        <f t="shared" si="4"/>
        <v>#DIV/0!</v>
      </c>
    </row>
    <row r="296" spans="1:4" ht="16.5" customHeight="1">
      <c r="A296" s="145" t="s">
        <v>269</v>
      </c>
      <c r="B296" s="164">
        <f>SUM(B297:B305)</f>
        <v>9258</v>
      </c>
      <c r="C296" s="164">
        <v>9060</v>
      </c>
      <c r="D296" s="206">
        <f t="shared" si="4"/>
        <v>102.18543046357615</v>
      </c>
    </row>
    <row r="297" spans="1:4" ht="16.5" customHeight="1">
      <c r="A297" s="145" t="s">
        <v>270</v>
      </c>
      <c r="B297" s="164">
        <v>902</v>
      </c>
      <c r="C297" s="164">
        <v>795</v>
      </c>
      <c r="D297" s="206">
        <f t="shared" si="4"/>
        <v>113.45911949685534</v>
      </c>
    </row>
    <row r="298" spans="1:4" ht="16.5" customHeight="1">
      <c r="A298" s="145" t="s">
        <v>271</v>
      </c>
      <c r="B298" s="164">
        <v>30</v>
      </c>
      <c r="C298" s="164">
        <v>0</v>
      </c>
      <c r="D298" s="206" t="e">
        <f t="shared" si="4"/>
        <v>#DIV/0!</v>
      </c>
    </row>
    <row r="299" spans="1:4" ht="16.5" customHeight="1">
      <c r="A299" s="145" t="s">
        <v>272</v>
      </c>
      <c r="B299" s="164">
        <v>7351</v>
      </c>
      <c r="C299" s="164">
        <v>7194</v>
      </c>
      <c r="D299" s="206">
        <f t="shared" si="4"/>
        <v>102.18237420072282</v>
      </c>
    </row>
    <row r="300" spans="1:4" ht="16.5" customHeight="1">
      <c r="A300" s="145" t="s">
        <v>273</v>
      </c>
      <c r="B300" s="164">
        <v>0</v>
      </c>
      <c r="C300" s="164">
        <v>0</v>
      </c>
      <c r="D300" s="206" t="e">
        <f t="shared" si="4"/>
        <v>#DIV/0!</v>
      </c>
    </row>
    <row r="301" spans="1:4" ht="16.5" customHeight="1">
      <c r="A301" s="145" t="s">
        <v>274</v>
      </c>
      <c r="B301" s="164">
        <v>160</v>
      </c>
      <c r="C301" s="164">
        <v>164</v>
      </c>
      <c r="D301" s="206">
        <f t="shared" si="4"/>
        <v>97.5609756097561</v>
      </c>
    </row>
    <row r="302" spans="1:4" ht="16.5" customHeight="1">
      <c r="A302" s="145" t="s">
        <v>275</v>
      </c>
      <c r="B302" s="164">
        <v>0</v>
      </c>
      <c r="C302" s="164">
        <v>220</v>
      </c>
      <c r="D302" s="206">
        <f t="shared" si="4"/>
        <v>0</v>
      </c>
    </row>
    <row r="303" spans="1:4" ht="16.5" customHeight="1">
      <c r="A303" s="145" t="s">
        <v>276</v>
      </c>
      <c r="B303" s="164">
        <v>514</v>
      </c>
      <c r="C303" s="164">
        <v>172</v>
      </c>
      <c r="D303" s="206">
        <f t="shared" si="4"/>
        <v>298.83720930232556</v>
      </c>
    </row>
    <row r="304" spans="1:4" ht="16.5" customHeight="1">
      <c r="A304" s="145" t="s">
        <v>277</v>
      </c>
      <c r="B304" s="164">
        <v>0</v>
      </c>
      <c r="C304" s="164">
        <v>0</v>
      </c>
      <c r="D304" s="206" t="e">
        <f t="shared" si="4"/>
        <v>#DIV/0!</v>
      </c>
    </row>
    <row r="305" spans="1:4" ht="16.5" customHeight="1">
      <c r="A305" s="145" t="s">
        <v>278</v>
      </c>
      <c r="B305" s="164">
        <v>301</v>
      </c>
      <c r="C305" s="164">
        <v>515</v>
      </c>
      <c r="D305" s="206">
        <f t="shared" si="4"/>
        <v>58.44660194174758</v>
      </c>
    </row>
    <row r="306" spans="1:4" ht="16.5" customHeight="1">
      <c r="A306" s="145" t="s">
        <v>279</v>
      </c>
      <c r="B306" s="164">
        <f>B307</f>
        <v>1590</v>
      </c>
      <c r="C306" s="164">
        <v>2801</v>
      </c>
      <c r="D306" s="206">
        <f t="shared" si="4"/>
        <v>56.765440913959296</v>
      </c>
    </row>
    <row r="307" spans="1:4" ht="16.5" customHeight="1">
      <c r="A307" s="145" t="s">
        <v>280</v>
      </c>
      <c r="B307" s="164">
        <v>1590</v>
      </c>
      <c r="C307" s="164">
        <v>2801</v>
      </c>
      <c r="D307" s="206">
        <f t="shared" si="4"/>
        <v>56.765440913959296</v>
      </c>
    </row>
    <row r="308" spans="1:4" s="171" customFormat="1" ht="16.5" customHeight="1">
      <c r="A308" s="175" t="s">
        <v>281</v>
      </c>
      <c r="B308" s="179">
        <f>SUM(B309,B312,B323,B330,B338,B347,B363,B373,B383,,B397)</f>
        <v>241903</v>
      </c>
      <c r="C308" s="179">
        <f>SUM(C309,C312,C323,C330,C338,C347,C363,C373,C383,,C397)</f>
        <v>237539</v>
      </c>
      <c r="D308" s="206">
        <f t="shared" si="4"/>
        <v>101.83717200122928</v>
      </c>
    </row>
    <row r="309" spans="1:4" ht="16.5" customHeight="1">
      <c r="A309" s="145" t="s">
        <v>282</v>
      </c>
      <c r="B309" s="164">
        <f>SUM(B310:B311)</f>
        <v>1750</v>
      </c>
      <c r="C309" s="164">
        <f>SUM(C310:C311)</f>
        <v>1647</v>
      </c>
      <c r="D309" s="206">
        <f t="shared" si="4"/>
        <v>106.25379477838494</v>
      </c>
    </row>
    <row r="310" spans="1:4" ht="16.5" customHeight="1">
      <c r="A310" s="145" t="s">
        <v>283</v>
      </c>
      <c r="B310" s="164">
        <v>981</v>
      </c>
      <c r="C310" s="164">
        <v>1258</v>
      </c>
      <c r="D310" s="206">
        <f t="shared" si="4"/>
        <v>77.98092209856917</v>
      </c>
    </row>
    <row r="311" spans="1:4" ht="16.5" customHeight="1">
      <c r="A311" s="145" t="s">
        <v>284</v>
      </c>
      <c r="B311" s="164">
        <v>769</v>
      </c>
      <c r="C311" s="164">
        <v>389</v>
      </c>
      <c r="D311" s="206">
        <f t="shared" si="4"/>
        <v>197.68637532133678</v>
      </c>
    </row>
    <row r="312" spans="1:4" ht="16.5" customHeight="1">
      <c r="A312" s="145" t="s">
        <v>285</v>
      </c>
      <c r="B312" s="164">
        <f>SUM(B313:B322)</f>
        <v>208010</v>
      </c>
      <c r="C312" s="164">
        <f>SUM(C313:C322)</f>
        <v>202286</v>
      </c>
      <c r="D312" s="206">
        <f t="shared" si="4"/>
        <v>102.82965702025844</v>
      </c>
    </row>
    <row r="313" spans="1:4" ht="16.5" customHeight="1">
      <c r="A313" s="145" t="s">
        <v>93</v>
      </c>
      <c r="B313" s="164">
        <v>98979</v>
      </c>
      <c r="C313" s="164">
        <v>100455</v>
      </c>
      <c r="D313" s="206">
        <f t="shared" si="4"/>
        <v>98.53068538151412</v>
      </c>
    </row>
    <row r="314" spans="1:4" ht="16.5" customHeight="1">
      <c r="A314" s="145" t="s">
        <v>94</v>
      </c>
      <c r="B314" s="164">
        <v>24511</v>
      </c>
      <c r="C314" s="164">
        <v>24568</v>
      </c>
      <c r="D314" s="206">
        <f t="shared" si="4"/>
        <v>99.76799088244871</v>
      </c>
    </row>
    <row r="315" spans="1:4" ht="16.5" customHeight="1">
      <c r="A315" s="145" t="s">
        <v>95</v>
      </c>
      <c r="B315" s="164">
        <v>0</v>
      </c>
      <c r="C315" s="164">
        <v>0</v>
      </c>
      <c r="D315" s="206" t="e">
        <f t="shared" si="4"/>
        <v>#DIV/0!</v>
      </c>
    </row>
    <row r="316" spans="1:4" ht="16.5" customHeight="1">
      <c r="A316" s="145" t="s">
        <v>134</v>
      </c>
      <c r="B316" s="164">
        <v>5618</v>
      </c>
      <c r="C316" s="164">
        <v>8508</v>
      </c>
      <c r="D316" s="206">
        <f t="shared" si="4"/>
        <v>66.0319699106723</v>
      </c>
    </row>
    <row r="317" spans="1:4" ht="16.5" customHeight="1">
      <c r="A317" s="145" t="s">
        <v>286</v>
      </c>
      <c r="B317" s="164">
        <v>18582</v>
      </c>
      <c r="C317" s="164">
        <v>20511</v>
      </c>
      <c r="D317" s="206">
        <f t="shared" si="4"/>
        <v>90.59529033201696</v>
      </c>
    </row>
    <row r="318" spans="1:4" ht="16.5" customHeight="1">
      <c r="A318" s="145" t="s">
        <v>287</v>
      </c>
      <c r="B318" s="164">
        <v>13143</v>
      </c>
      <c r="C318" s="164">
        <v>11362</v>
      </c>
      <c r="D318" s="206">
        <f t="shared" si="4"/>
        <v>115.67505720823799</v>
      </c>
    </row>
    <row r="319" spans="1:4" ht="16.5" customHeight="1">
      <c r="A319" s="145" t="s">
        <v>288</v>
      </c>
      <c r="B319" s="164">
        <v>120</v>
      </c>
      <c r="C319" s="164"/>
      <c r="D319" s="206" t="e">
        <f t="shared" si="4"/>
        <v>#DIV/0!</v>
      </c>
    </row>
    <row r="320" spans="1:4" ht="16.5" customHeight="1">
      <c r="A320" s="145" t="s">
        <v>289</v>
      </c>
      <c r="B320" s="164">
        <v>25</v>
      </c>
      <c r="C320" s="164"/>
      <c r="D320" s="206" t="e">
        <f t="shared" si="4"/>
        <v>#DIV/0!</v>
      </c>
    </row>
    <row r="321" spans="1:4" ht="16.5" customHeight="1">
      <c r="A321" s="145" t="s">
        <v>102</v>
      </c>
      <c r="B321" s="164">
        <v>1918</v>
      </c>
      <c r="C321" s="164">
        <v>1620</v>
      </c>
      <c r="D321" s="206">
        <f t="shared" si="4"/>
        <v>118.39506172839506</v>
      </c>
    </row>
    <row r="322" spans="1:4" ht="16.5" customHeight="1">
      <c r="A322" s="145" t="s">
        <v>290</v>
      </c>
      <c r="B322" s="164">
        <v>45114</v>
      </c>
      <c r="C322" s="164">
        <v>35262</v>
      </c>
      <c r="D322" s="206">
        <f t="shared" si="4"/>
        <v>127.93942487663774</v>
      </c>
    </row>
    <row r="323" spans="1:4" s="199" customFormat="1" ht="16.5" customHeight="1">
      <c r="A323" s="207" t="s">
        <v>291</v>
      </c>
      <c r="B323" s="176">
        <f>SUM(B324:B329)</f>
        <v>459</v>
      </c>
      <c r="C323" s="176">
        <f>SUM(C324:C329)</f>
        <v>586</v>
      </c>
      <c r="D323" s="206">
        <f t="shared" si="4"/>
        <v>78.32764505119454</v>
      </c>
    </row>
    <row r="324" spans="1:4" ht="16.5" customHeight="1">
      <c r="A324" s="145" t="s">
        <v>93</v>
      </c>
      <c r="B324" s="164">
        <v>15</v>
      </c>
      <c r="C324" s="164">
        <v>195</v>
      </c>
      <c r="D324" s="206">
        <f t="shared" si="4"/>
        <v>7.6923076923076925</v>
      </c>
    </row>
    <row r="325" spans="1:4" ht="16.5" customHeight="1">
      <c r="A325" s="145" t="s">
        <v>94</v>
      </c>
      <c r="B325" s="164">
        <v>60</v>
      </c>
      <c r="C325" s="164">
        <v>200</v>
      </c>
      <c r="D325" s="206">
        <f t="shared" si="4"/>
        <v>30</v>
      </c>
    </row>
    <row r="326" spans="1:4" ht="16.5" customHeight="1">
      <c r="A326" s="145" t="s">
        <v>95</v>
      </c>
      <c r="B326" s="164">
        <v>0</v>
      </c>
      <c r="C326" s="164">
        <v>0</v>
      </c>
      <c r="D326" s="206" t="e">
        <f aca="true" t="shared" si="5" ref="D326:D389">B326/C326*100</f>
        <v>#DIV/0!</v>
      </c>
    </row>
    <row r="327" spans="1:4" ht="16.5" customHeight="1">
      <c r="A327" s="145" t="s">
        <v>292</v>
      </c>
      <c r="B327" s="164">
        <v>0</v>
      </c>
      <c r="C327" s="164">
        <v>13</v>
      </c>
      <c r="D327" s="206">
        <f t="shared" si="5"/>
        <v>0</v>
      </c>
    </row>
    <row r="328" spans="1:4" ht="16.5" customHeight="1">
      <c r="A328" s="145" t="s">
        <v>102</v>
      </c>
      <c r="B328" s="164">
        <v>0</v>
      </c>
      <c r="C328" s="164">
        <v>0</v>
      </c>
      <c r="D328" s="206" t="e">
        <f t="shared" si="5"/>
        <v>#DIV/0!</v>
      </c>
    </row>
    <row r="329" spans="1:4" ht="16.5" customHeight="1">
      <c r="A329" s="145" t="s">
        <v>293</v>
      </c>
      <c r="B329" s="164">
        <v>384</v>
      </c>
      <c r="C329" s="164">
        <v>178</v>
      </c>
      <c r="D329" s="206">
        <f t="shared" si="5"/>
        <v>215.73033707865167</v>
      </c>
    </row>
    <row r="330" spans="1:4" ht="16.5" customHeight="1">
      <c r="A330" s="145" t="s">
        <v>294</v>
      </c>
      <c r="B330" s="164">
        <f>SUM(B331:B337)</f>
        <v>2790</v>
      </c>
      <c r="C330" s="164">
        <f>SUM(C331:C337)</f>
        <v>1871</v>
      </c>
      <c r="D330" s="206">
        <f t="shared" si="5"/>
        <v>149.1181186531267</v>
      </c>
    </row>
    <row r="331" spans="1:4" ht="16.5" customHeight="1">
      <c r="A331" s="145" t="s">
        <v>93</v>
      </c>
      <c r="B331" s="164">
        <v>733</v>
      </c>
      <c r="C331" s="164">
        <v>796</v>
      </c>
      <c r="D331" s="206">
        <f t="shared" si="5"/>
        <v>92.08542713567839</v>
      </c>
    </row>
    <row r="332" spans="1:4" ht="16.5" customHeight="1">
      <c r="A332" s="145" t="s">
        <v>94</v>
      </c>
      <c r="B332" s="164">
        <v>389</v>
      </c>
      <c r="C332" s="164">
        <v>456</v>
      </c>
      <c r="D332" s="206">
        <f t="shared" si="5"/>
        <v>85.30701754385966</v>
      </c>
    </row>
    <row r="333" spans="1:4" ht="16.5" customHeight="1">
      <c r="A333" s="145" t="s">
        <v>95</v>
      </c>
      <c r="B333" s="164">
        <v>0</v>
      </c>
      <c r="C333" s="164">
        <v>50</v>
      </c>
      <c r="D333" s="206">
        <f t="shared" si="5"/>
        <v>0</v>
      </c>
    </row>
    <row r="334" spans="1:4" ht="16.5" customHeight="1">
      <c r="A334" s="145" t="s">
        <v>295</v>
      </c>
      <c r="B334" s="164">
        <v>0</v>
      </c>
      <c r="C334" s="164">
        <v>123</v>
      </c>
      <c r="D334" s="206">
        <f t="shared" si="5"/>
        <v>0</v>
      </c>
    </row>
    <row r="335" spans="1:4" ht="16.5" customHeight="1">
      <c r="A335" s="145" t="s">
        <v>296</v>
      </c>
      <c r="B335" s="164">
        <v>0</v>
      </c>
      <c r="C335" s="164">
        <v>0</v>
      </c>
      <c r="D335" s="206" t="e">
        <f t="shared" si="5"/>
        <v>#DIV/0!</v>
      </c>
    </row>
    <row r="336" spans="1:4" ht="16.5" customHeight="1">
      <c r="A336" s="145" t="s">
        <v>102</v>
      </c>
      <c r="B336" s="164">
        <v>0</v>
      </c>
      <c r="C336" s="164">
        <v>0</v>
      </c>
      <c r="D336" s="206" t="e">
        <f t="shared" si="5"/>
        <v>#DIV/0!</v>
      </c>
    </row>
    <row r="337" spans="1:4" ht="16.5" customHeight="1">
      <c r="A337" s="145" t="s">
        <v>297</v>
      </c>
      <c r="B337" s="164">
        <v>1668</v>
      </c>
      <c r="C337" s="164">
        <v>446</v>
      </c>
      <c r="D337" s="206">
        <f t="shared" si="5"/>
        <v>373.99103139013454</v>
      </c>
    </row>
    <row r="338" spans="1:4" ht="16.5" customHeight="1">
      <c r="A338" s="145" t="s">
        <v>298</v>
      </c>
      <c r="B338" s="164">
        <f>SUM(B339:B346)</f>
        <v>3944</v>
      </c>
      <c r="C338" s="164">
        <f>SUM(C339:C346)</f>
        <v>4678</v>
      </c>
      <c r="D338" s="206">
        <f t="shared" si="5"/>
        <v>84.30953398888413</v>
      </c>
    </row>
    <row r="339" spans="1:4" ht="16.5" customHeight="1">
      <c r="A339" s="145" t="s">
        <v>93</v>
      </c>
      <c r="B339" s="164">
        <v>1853</v>
      </c>
      <c r="C339" s="164">
        <v>1744</v>
      </c>
      <c r="D339" s="206">
        <f t="shared" si="5"/>
        <v>106.25</v>
      </c>
    </row>
    <row r="340" spans="1:4" ht="16.5" customHeight="1">
      <c r="A340" s="145" t="s">
        <v>94</v>
      </c>
      <c r="B340" s="164">
        <v>913</v>
      </c>
      <c r="C340" s="164">
        <v>1407</v>
      </c>
      <c r="D340" s="206">
        <f t="shared" si="5"/>
        <v>64.88983653162758</v>
      </c>
    </row>
    <row r="341" spans="1:4" ht="16.5" customHeight="1">
      <c r="A341" s="145" t="s">
        <v>95</v>
      </c>
      <c r="B341" s="164">
        <v>0</v>
      </c>
      <c r="C341" s="164">
        <v>0</v>
      </c>
      <c r="D341" s="206" t="e">
        <f t="shared" si="5"/>
        <v>#DIV/0!</v>
      </c>
    </row>
    <row r="342" spans="1:4" ht="16.5" customHeight="1">
      <c r="A342" s="145" t="s">
        <v>299</v>
      </c>
      <c r="B342" s="164">
        <v>0</v>
      </c>
      <c r="C342" s="164">
        <v>0</v>
      </c>
      <c r="D342" s="206" t="e">
        <f t="shared" si="5"/>
        <v>#DIV/0!</v>
      </c>
    </row>
    <row r="343" spans="1:4" ht="16.5" customHeight="1">
      <c r="A343" s="145" t="s">
        <v>300</v>
      </c>
      <c r="B343" s="164">
        <v>0</v>
      </c>
      <c r="C343" s="164">
        <v>36</v>
      </c>
      <c r="D343" s="206">
        <f t="shared" si="5"/>
        <v>0</v>
      </c>
    </row>
    <row r="344" spans="1:4" ht="16.5" customHeight="1">
      <c r="A344" s="145" t="s">
        <v>301</v>
      </c>
      <c r="B344" s="164">
        <v>0</v>
      </c>
      <c r="C344" s="164">
        <v>73</v>
      </c>
      <c r="D344" s="206">
        <f t="shared" si="5"/>
        <v>0</v>
      </c>
    </row>
    <row r="345" spans="1:4" ht="16.5" customHeight="1">
      <c r="A345" s="145" t="s">
        <v>102</v>
      </c>
      <c r="B345" s="164">
        <v>0</v>
      </c>
      <c r="C345" s="164">
        <v>0</v>
      </c>
      <c r="D345" s="206" t="e">
        <f t="shared" si="5"/>
        <v>#DIV/0!</v>
      </c>
    </row>
    <row r="346" spans="1:4" ht="16.5" customHeight="1">
      <c r="A346" s="145" t="s">
        <v>302</v>
      </c>
      <c r="B346" s="164">
        <v>1178</v>
      </c>
      <c r="C346" s="164">
        <v>1418</v>
      </c>
      <c r="D346" s="206">
        <f t="shared" si="5"/>
        <v>83.07475317348378</v>
      </c>
    </row>
    <row r="347" spans="1:4" ht="16.5" customHeight="1">
      <c r="A347" s="145" t="s">
        <v>303</v>
      </c>
      <c r="B347" s="164">
        <f>SUM(B348:B362)</f>
        <v>14772</v>
      </c>
      <c r="C347" s="164">
        <f>SUM(C348:C362)</f>
        <v>14651</v>
      </c>
      <c r="D347" s="206">
        <f t="shared" si="5"/>
        <v>100.82588219234181</v>
      </c>
    </row>
    <row r="348" spans="1:4" ht="16.5" customHeight="1">
      <c r="A348" s="145" t="s">
        <v>93</v>
      </c>
      <c r="B348" s="164">
        <v>10752</v>
      </c>
      <c r="C348" s="164">
        <v>10444</v>
      </c>
      <c r="D348" s="206">
        <f t="shared" si="5"/>
        <v>102.94906166219839</v>
      </c>
    </row>
    <row r="349" spans="1:4" ht="16.5" customHeight="1">
      <c r="A349" s="145" t="s">
        <v>94</v>
      </c>
      <c r="B349" s="164">
        <v>1646</v>
      </c>
      <c r="C349" s="164">
        <v>1724</v>
      </c>
      <c r="D349" s="206">
        <f t="shared" si="5"/>
        <v>95.47563805104409</v>
      </c>
    </row>
    <row r="350" spans="1:4" ht="16.5" customHeight="1">
      <c r="A350" s="145" t="s">
        <v>95</v>
      </c>
      <c r="B350" s="164">
        <v>0</v>
      </c>
      <c r="C350" s="164">
        <v>0</v>
      </c>
      <c r="D350" s="206" t="e">
        <f t="shared" si="5"/>
        <v>#DIV/0!</v>
      </c>
    </row>
    <row r="351" spans="1:4" ht="16.5" customHeight="1">
      <c r="A351" s="145" t="s">
        <v>304</v>
      </c>
      <c r="B351" s="164">
        <v>198</v>
      </c>
      <c r="C351" s="164">
        <v>101</v>
      </c>
      <c r="D351" s="206">
        <f t="shared" si="5"/>
        <v>196.03960396039605</v>
      </c>
    </row>
    <row r="352" spans="1:4" ht="16.5" customHeight="1">
      <c r="A352" s="145" t="s">
        <v>305</v>
      </c>
      <c r="B352" s="164">
        <v>19</v>
      </c>
      <c r="C352" s="164">
        <v>86</v>
      </c>
      <c r="D352" s="206">
        <f t="shared" si="5"/>
        <v>22.093023255813954</v>
      </c>
    </row>
    <row r="353" spans="1:4" ht="16.5" customHeight="1">
      <c r="A353" s="145" t="s">
        <v>306</v>
      </c>
      <c r="B353" s="164">
        <v>0</v>
      </c>
      <c r="C353" s="164">
        <v>7</v>
      </c>
      <c r="D353" s="206">
        <f t="shared" si="5"/>
        <v>0</v>
      </c>
    </row>
    <row r="354" spans="1:4" ht="16.5" customHeight="1">
      <c r="A354" s="145" t="s">
        <v>307</v>
      </c>
      <c r="B354" s="164">
        <v>569</v>
      </c>
      <c r="C354" s="164">
        <v>602</v>
      </c>
      <c r="D354" s="206">
        <f t="shared" si="5"/>
        <v>94.51827242524917</v>
      </c>
    </row>
    <row r="355" spans="1:4" ht="16.5" customHeight="1">
      <c r="A355" s="145" t="s">
        <v>308</v>
      </c>
      <c r="B355" s="164">
        <v>0</v>
      </c>
      <c r="C355" s="164">
        <v>0</v>
      </c>
      <c r="D355" s="206" t="e">
        <f t="shared" si="5"/>
        <v>#DIV/0!</v>
      </c>
    </row>
    <row r="356" spans="1:4" ht="16.5" customHeight="1">
      <c r="A356" s="145" t="s">
        <v>309</v>
      </c>
      <c r="B356" s="164">
        <v>100</v>
      </c>
      <c r="C356" s="164">
        <v>39</v>
      </c>
      <c r="D356" s="206">
        <f t="shared" si="5"/>
        <v>256.4102564102564</v>
      </c>
    </row>
    <row r="357" spans="1:4" ht="16.5" customHeight="1">
      <c r="A357" s="145" t="s">
        <v>310</v>
      </c>
      <c r="B357" s="164">
        <v>122</v>
      </c>
      <c r="C357" s="164">
        <v>428</v>
      </c>
      <c r="D357" s="206">
        <f t="shared" si="5"/>
        <v>28.504672897196258</v>
      </c>
    </row>
    <row r="358" spans="1:4" ht="16.5" customHeight="1">
      <c r="A358" s="145" t="s">
        <v>311</v>
      </c>
      <c r="B358" s="164">
        <v>0</v>
      </c>
      <c r="C358" s="164">
        <v>0</v>
      </c>
      <c r="D358" s="206" t="e">
        <f t="shared" si="5"/>
        <v>#DIV/0!</v>
      </c>
    </row>
    <row r="359" spans="1:4" ht="16.5" customHeight="1">
      <c r="A359" s="145" t="s">
        <v>312</v>
      </c>
      <c r="B359" s="164">
        <v>5</v>
      </c>
      <c r="C359" s="164">
        <v>73</v>
      </c>
      <c r="D359" s="206">
        <f t="shared" si="5"/>
        <v>6.8493150684931505</v>
      </c>
    </row>
    <row r="360" spans="1:4" ht="16.5" customHeight="1">
      <c r="A360" s="145" t="s">
        <v>134</v>
      </c>
      <c r="B360" s="164">
        <v>0</v>
      </c>
      <c r="C360" s="164">
        <v>0</v>
      </c>
      <c r="D360" s="206" t="e">
        <f t="shared" si="5"/>
        <v>#DIV/0!</v>
      </c>
    </row>
    <row r="361" spans="1:4" ht="16.5" customHeight="1">
      <c r="A361" s="145" t="s">
        <v>102</v>
      </c>
      <c r="B361" s="164">
        <v>1</v>
      </c>
      <c r="C361" s="164">
        <v>69</v>
      </c>
      <c r="D361" s="206">
        <f t="shared" si="5"/>
        <v>1.4492753623188406</v>
      </c>
    </row>
    <row r="362" spans="1:4" ht="16.5" customHeight="1">
      <c r="A362" s="145" t="s">
        <v>313</v>
      </c>
      <c r="B362" s="164">
        <v>1360</v>
      </c>
      <c r="C362" s="164">
        <v>1078</v>
      </c>
      <c r="D362" s="206">
        <f t="shared" si="5"/>
        <v>126.1595547309833</v>
      </c>
    </row>
    <row r="363" spans="1:4" ht="16.5" customHeight="1">
      <c r="A363" s="145" t="s">
        <v>314</v>
      </c>
      <c r="B363" s="164">
        <f>SUM(B364:B372)</f>
        <v>6</v>
      </c>
      <c r="C363" s="164">
        <f>SUM(C364:C372)</f>
        <v>304</v>
      </c>
      <c r="D363" s="206">
        <f t="shared" si="5"/>
        <v>1.9736842105263157</v>
      </c>
    </row>
    <row r="364" spans="1:4" ht="16.5" customHeight="1">
      <c r="A364" s="145" t="s">
        <v>93</v>
      </c>
      <c r="B364" s="164">
        <v>0</v>
      </c>
      <c r="C364" s="164">
        <v>0</v>
      </c>
      <c r="D364" s="206" t="e">
        <f t="shared" si="5"/>
        <v>#DIV/0!</v>
      </c>
    </row>
    <row r="365" spans="1:4" ht="16.5" customHeight="1">
      <c r="A365" s="145" t="s">
        <v>94</v>
      </c>
      <c r="B365" s="164">
        <v>0</v>
      </c>
      <c r="C365" s="164">
        <v>0</v>
      </c>
      <c r="D365" s="206" t="e">
        <f t="shared" si="5"/>
        <v>#DIV/0!</v>
      </c>
    </row>
    <row r="366" spans="1:4" ht="16.5" customHeight="1">
      <c r="A366" s="145" t="s">
        <v>95</v>
      </c>
      <c r="B366" s="164">
        <v>0</v>
      </c>
      <c r="C366" s="164">
        <v>0</v>
      </c>
      <c r="D366" s="206" t="e">
        <f t="shared" si="5"/>
        <v>#DIV/0!</v>
      </c>
    </row>
    <row r="367" spans="1:4" ht="16.5" customHeight="1">
      <c r="A367" s="145" t="s">
        <v>315</v>
      </c>
      <c r="B367" s="164"/>
      <c r="C367" s="164">
        <v>84</v>
      </c>
      <c r="D367" s="206">
        <f t="shared" si="5"/>
        <v>0</v>
      </c>
    </row>
    <row r="368" spans="1:4" ht="16.5" customHeight="1">
      <c r="A368" s="145" t="s">
        <v>316</v>
      </c>
      <c r="B368" s="164">
        <v>6</v>
      </c>
      <c r="C368" s="164">
        <v>0</v>
      </c>
      <c r="D368" s="206" t="e">
        <f t="shared" si="5"/>
        <v>#DIV/0!</v>
      </c>
    </row>
    <row r="369" spans="1:4" ht="16.5" customHeight="1">
      <c r="A369" s="145" t="s">
        <v>317</v>
      </c>
      <c r="B369" s="164"/>
      <c r="C369" s="164">
        <v>200</v>
      </c>
      <c r="D369" s="206">
        <f t="shared" si="5"/>
        <v>0</v>
      </c>
    </row>
    <row r="370" spans="1:4" ht="16.5" customHeight="1">
      <c r="A370" s="145" t="s">
        <v>134</v>
      </c>
      <c r="B370" s="164">
        <v>0</v>
      </c>
      <c r="C370" s="164">
        <v>0</v>
      </c>
      <c r="D370" s="206" t="e">
        <f t="shared" si="5"/>
        <v>#DIV/0!</v>
      </c>
    </row>
    <row r="371" spans="1:4" ht="16.5" customHeight="1">
      <c r="A371" s="145" t="s">
        <v>102</v>
      </c>
      <c r="B371" s="164">
        <v>0</v>
      </c>
      <c r="C371" s="164">
        <v>0</v>
      </c>
      <c r="D371" s="206" t="e">
        <f t="shared" si="5"/>
        <v>#DIV/0!</v>
      </c>
    </row>
    <row r="372" spans="1:4" ht="16.5" customHeight="1">
      <c r="A372" s="145" t="s">
        <v>318</v>
      </c>
      <c r="B372" s="164"/>
      <c r="C372" s="164">
        <v>20</v>
      </c>
      <c r="D372" s="206">
        <f t="shared" si="5"/>
        <v>0</v>
      </c>
    </row>
    <row r="373" spans="1:4" ht="16.5" customHeight="1">
      <c r="A373" s="145" t="s">
        <v>319</v>
      </c>
      <c r="B373" s="164">
        <f>SUM(B374:B382)</f>
        <v>4694</v>
      </c>
      <c r="C373" s="164">
        <f>SUM(C374:C382)</f>
        <v>5065</v>
      </c>
      <c r="D373" s="206">
        <f t="shared" si="5"/>
        <v>92.67522211253701</v>
      </c>
    </row>
    <row r="374" spans="1:4" ht="16.5" customHeight="1">
      <c r="A374" s="145" t="s">
        <v>93</v>
      </c>
      <c r="B374" s="164">
        <v>2006</v>
      </c>
      <c r="C374" s="164">
        <v>1995</v>
      </c>
      <c r="D374" s="206">
        <f t="shared" si="5"/>
        <v>100.55137844611528</v>
      </c>
    </row>
    <row r="375" spans="1:4" ht="16.5" customHeight="1">
      <c r="A375" s="145" t="s">
        <v>94</v>
      </c>
      <c r="B375" s="164">
        <v>37</v>
      </c>
      <c r="C375" s="164">
        <v>20</v>
      </c>
      <c r="D375" s="206">
        <f t="shared" si="5"/>
        <v>185</v>
      </c>
    </row>
    <row r="376" spans="1:4" ht="16.5" customHeight="1">
      <c r="A376" s="145" t="s">
        <v>95</v>
      </c>
      <c r="B376" s="164">
        <v>0</v>
      </c>
      <c r="C376" s="164">
        <v>0</v>
      </c>
      <c r="D376" s="206" t="e">
        <f t="shared" si="5"/>
        <v>#DIV/0!</v>
      </c>
    </row>
    <row r="377" spans="1:4" ht="16.5" customHeight="1">
      <c r="A377" s="145" t="s">
        <v>320</v>
      </c>
      <c r="B377" s="164">
        <v>62</v>
      </c>
      <c r="C377" s="164">
        <v>152</v>
      </c>
      <c r="D377" s="206">
        <f t="shared" si="5"/>
        <v>40.78947368421053</v>
      </c>
    </row>
    <row r="378" spans="1:4" ht="16.5" customHeight="1">
      <c r="A378" s="145" t="s">
        <v>321</v>
      </c>
      <c r="B378" s="164">
        <v>0</v>
      </c>
      <c r="C378" s="164">
        <v>2000</v>
      </c>
      <c r="D378" s="206">
        <f t="shared" si="5"/>
        <v>0</v>
      </c>
    </row>
    <row r="379" spans="1:4" ht="16.5" customHeight="1">
      <c r="A379" s="145" t="s">
        <v>322</v>
      </c>
      <c r="B379" s="164">
        <v>1901</v>
      </c>
      <c r="C379" s="164">
        <v>70</v>
      </c>
      <c r="D379" s="206">
        <f t="shared" si="5"/>
        <v>2715.714285714286</v>
      </c>
    </row>
    <row r="380" spans="1:4" ht="16.5" customHeight="1">
      <c r="A380" s="145" t="s">
        <v>134</v>
      </c>
      <c r="B380" s="164">
        <v>0</v>
      </c>
      <c r="C380" s="164">
        <v>0</v>
      </c>
      <c r="D380" s="206" t="e">
        <f t="shared" si="5"/>
        <v>#DIV/0!</v>
      </c>
    </row>
    <row r="381" spans="1:4" ht="16.5" customHeight="1">
      <c r="A381" s="145" t="s">
        <v>102</v>
      </c>
      <c r="B381" s="164">
        <v>0</v>
      </c>
      <c r="C381" s="164">
        <v>0</v>
      </c>
      <c r="D381" s="206" t="e">
        <f t="shared" si="5"/>
        <v>#DIV/0!</v>
      </c>
    </row>
    <row r="382" spans="1:4" ht="16.5" customHeight="1">
      <c r="A382" s="145" t="s">
        <v>323</v>
      </c>
      <c r="B382" s="164">
        <v>688</v>
      </c>
      <c r="C382" s="164">
        <v>828</v>
      </c>
      <c r="D382" s="206">
        <f t="shared" si="5"/>
        <v>83.09178743961353</v>
      </c>
    </row>
    <row r="383" spans="1:4" ht="16.5" customHeight="1">
      <c r="A383" s="145" t="s">
        <v>324</v>
      </c>
      <c r="B383" s="164">
        <f>SUM(B384:B390)</f>
        <v>28</v>
      </c>
      <c r="C383" s="164">
        <f>SUM(C384:C390)</f>
        <v>34</v>
      </c>
      <c r="D383" s="206">
        <f t="shared" si="5"/>
        <v>82.35294117647058</v>
      </c>
    </row>
    <row r="384" spans="1:4" ht="16.5" customHeight="1">
      <c r="A384" s="145" t="s">
        <v>93</v>
      </c>
      <c r="B384" s="164">
        <v>25</v>
      </c>
      <c r="C384" s="164">
        <v>14</v>
      </c>
      <c r="D384" s="206">
        <f t="shared" si="5"/>
        <v>178.57142857142858</v>
      </c>
    </row>
    <row r="385" spans="1:4" ht="16.5" customHeight="1">
      <c r="A385" s="145" t="s">
        <v>94</v>
      </c>
      <c r="B385" s="164">
        <v>3</v>
      </c>
      <c r="C385" s="164">
        <v>12</v>
      </c>
      <c r="D385" s="206">
        <f t="shared" si="5"/>
        <v>25</v>
      </c>
    </row>
    <row r="386" spans="1:4" ht="16.5" customHeight="1">
      <c r="A386" s="145" t="s">
        <v>95</v>
      </c>
      <c r="B386" s="164"/>
      <c r="C386" s="164">
        <v>8</v>
      </c>
      <c r="D386" s="206">
        <f t="shared" si="5"/>
        <v>0</v>
      </c>
    </row>
    <row r="387" spans="1:4" ht="16.5" customHeight="1">
      <c r="A387" s="145" t="s">
        <v>325</v>
      </c>
      <c r="B387" s="164">
        <v>0</v>
      </c>
      <c r="C387" s="164">
        <v>0</v>
      </c>
      <c r="D387" s="206" t="e">
        <f t="shared" si="5"/>
        <v>#DIV/0!</v>
      </c>
    </row>
    <row r="388" spans="1:4" ht="16.5" customHeight="1">
      <c r="A388" s="145" t="s">
        <v>326</v>
      </c>
      <c r="B388" s="164">
        <v>0</v>
      </c>
      <c r="C388" s="164">
        <v>0</v>
      </c>
      <c r="D388" s="206" t="e">
        <f t="shared" si="5"/>
        <v>#DIV/0!</v>
      </c>
    </row>
    <row r="389" spans="1:4" ht="16.5" customHeight="1">
      <c r="A389" s="145" t="s">
        <v>102</v>
      </c>
      <c r="B389" s="164">
        <v>0</v>
      </c>
      <c r="C389" s="164">
        <v>0</v>
      </c>
      <c r="D389" s="206" t="e">
        <f t="shared" si="5"/>
        <v>#DIV/0!</v>
      </c>
    </row>
    <row r="390" spans="1:4" ht="16.5" customHeight="1">
      <c r="A390" s="145" t="s">
        <v>327</v>
      </c>
      <c r="B390" s="164">
        <v>0</v>
      </c>
      <c r="C390" s="164">
        <v>0</v>
      </c>
      <c r="D390" s="206" t="e">
        <f aca="true" t="shared" si="6" ref="D390:D453">B390/C390*100</f>
        <v>#DIV/0!</v>
      </c>
    </row>
    <row r="391" spans="1:4" ht="16.5" customHeight="1">
      <c r="A391" s="145" t="s">
        <v>328</v>
      </c>
      <c r="B391" s="164">
        <v>0</v>
      </c>
      <c r="C391" s="164">
        <v>0</v>
      </c>
      <c r="D391" s="206" t="e">
        <f t="shared" si="6"/>
        <v>#DIV/0!</v>
      </c>
    </row>
    <row r="392" spans="1:4" ht="16.5" customHeight="1">
      <c r="A392" s="145" t="s">
        <v>93</v>
      </c>
      <c r="B392" s="164">
        <v>0</v>
      </c>
      <c r="C392" s="164">
        <v>0</v>
      </c>
      <c r="D392" s="206" t="e">
        <f t="shared" si="6"/>
        <v>#DIV/0!</v>
      </c>
    </row>
    <row r="393" spans="1:4" ht="16.5" customHeight="1">
      <c r="A393" s="145" t="s">
        <v>94</v>
      </c>
      <c r="B393" s="164">
        <v>0</v>
      </c>
      <c r="C393" s="164">
        <v>0</v>
      </c>
      <c r="D393" s="206" t="e">
        <f t="shared" si="6"/>
        <v>#DIV/0!</v>
      </c>
    </row>
    <row r="394" spans="1:4" ht="16.5" customHeight="1">
      <c r="A394" s="145" t="s">
        <v>134</v>
      </c>
      <c r="B394" s="164">
        <v>0</v>
      </c>
      <c r="C394" s="164">
        <v>0</v>
      </c>
      <c r="D394" s="206" t="e">
        <f t="shared" si="6"/>
        <v>#DIV/0!</v>
      </c>
    </row>
    <row r="395" spans="1:4" ht="16.5" customHeight="1">
      <c r="A395" s="145" t="s">
        <v>329</v>
      </c>
      <c r="B395" s="164">
        <v>0</v>
      </c>
      <c r="C395" s="164">
        <v>0</v>
      </c>
      <c r="D395" s="206" t="e">
        <f t="shared" si="6"/>
        <v>#DIV/0!</v>
      </c>
    </row>
    <row r="396" spans="1:4" ht="16.5" customHeight="1">
      <c r="A396" s="145" t="s">
        <v>330</v>
      </c>
      <c r="B396" s="164">
        <v>0</v>
      </c>
      <c r="C396" s="164">
        <v>0</v>
      </c>
      <c r="D396" s="206" t="e">
        <f t="shared" si="6"/>
        <v>#DIV/0!</v>
      </c>
    </row>
    <row r="397" spans="1:4" ht="16.5" customHeight="1">
      <c r="A397" s="145" t="s">
        <v>331</v>
      </c>
      <c r="B397" s="164">
        <v>5450</v>
      </c>
      <c r="C397" s="164">
        <v>6417</v>
      </c>
      <c r="D397" s="206">
        <f t="shared" si="6"/>
        <v>84.93065295309334</v>
      </c>
    </row>
    <row r="398" spans="1:4" ht="16.5" customHeight="1">
      <c r="A398" s="145" t="s">
        <v>332</v>
      </c>
      <c r="B398" s="164">
        <v>5450</v>
      </c>
      <c r="C398" s="164">
        <v>6417</v>
      </c>
      <c r="D398" s="206">
        <f t="shared" si="6"/>
        <v>84.93065295309334</v>
      </c>
    </row>
    <row r="399" spans="1:4" s="200" customFormat="1" ht="16.5" customHeight="1">
      <c r="A399" s="175" t="s">
        <v>333</v>
      </c>
      <c r="B399" s="179">
        <f>SUM(B400,B405,B414,B420,B426,B430,B434,B438,B444,B451)</f>
        <v>1086454</v>
      </c>
      <c r="C399" s="179">
        <f>SUM(C400,C405,C414,C420,C426,C430,C434,C438,C444,C451)</f>
        <v>990588</v>
      </c>
      <c r="D399" s="206">
        <f t="shared" si="6"/>
        <v>109.67768638424855</v>
      </c>
    </row>
    <row r="400" spans="1:4" ht="16.5" customHeight="1">
      <c r="A400" s="145" t="s">
        <v>334</v>
      </c>
      <c r="B400" s="164">
        <f>SUM(B401:B404)</f>
        <v>34104</v>
      </c>
      <c r="C400" s="164">
        <f>SUM(C401:C404)</f>
        <v>24937</v>
      </c>
      <c r="D400" s="206">
        <f t="shared" si="6"/>
        <v>136.76063680474797</v>
      </c>
    </row>
    <row r="401" spans="1:4" ht="16.5" customHeight="1">
      <c r="A401" s="145" t="s">
        <v>93</v>
      </c>
      <c r="B401" s="164">
        <v>17210</v>
      </c>
      <c r="C401" s="164">
        <v>12569</v>
      </c>
      <c r="D401" s="206">
        <f t="shared" si="6"/>
        <v>136.9241785344896</v>
      </c>
    </row>
    <row r="402" spans="1:4" ht="16.5" customHeight="1">
      <c r="A402" s="145" t="s">
        <v>94</v>
      </c>
      <c r="B402" s="164">
        <v>2482</v>
      </c>
      <c r="C402" s="164">
        <v>4850</v>
      </c>
      <c r="D402" s="206">
        <f t="shared" si="6"/>
        <v>51.175257731958766</v>
      </c>
    </row>
    <row r="403" spans="1:4" ht="16.5" customHeight="1">
      <c r="A403" s="145" t="s">
        <v>95</v>
      </c>
      <c r="B403" s="164">
        <v>506</v>
      </c>
      <c r="C403" s="164">
        <v>127</v>
      </c>
      <c r="D403" s="206">
        <f t="shared" si="6"/>
        <v>398.4251968503937</v>
      </c>
    </row>
    <row r="404" spans="1:4" ht="16.5" customHeight="1">
      <c r="A404" s="145" t="s">
        <v>335</v>
      </c>
      <c r="B404" s="164">
        <v>13906</v>
      </c>
      <c r="C404" s="164">
        <v>7391</v>
      </c>
      <c r="D404" s="206">
        <f t="shared" si="6"/>
        <v>188.14774726018132</v>
      </c>
    </row>
    <row r="405" spans="1:4" ht="16.5" customHeight="1">
      <c r="A405" s="145" t="s">
        <v>336</v>
      </c>
      <c r="B405" s="164">
        <f>SUM(B406:B413)</f>
        <v>910986</v>
      </c>
      <c r="C405" s="164">
        <f>SUM(C406:C413)</f>
        <v>848122</v>
      </c>
      <c r="D405" s="206">
        <f t="shared" si="6"/>
        <v>107.41214117780224</v>
      </c>
    </row>
    <row r="406" spans="1:4" ht="16.5" customHeight="1">
      <c r="A406" s="145" t="s">
        <v>337</v>
      </c>
      <c r="B406" s="164">
        <v>22126</v>
      </c>
      <c r="C406" s="164">
        <v>18531</v>
      </c>
      <c r="D406" s="206">
        <f t="shared" si="6"/>
        <v>119.39992445092007</v>
      </c>
    </row>
    <row r="407" spans="1:4" ht="16.5" customHeight="1">
      <c r="A407" s="145" t="s">
        <v>338</v>
      </c>
      <c r="B407" s="164">
        <v>353152</v>
      </c>
      <c r="C407" s="164">
        <v>330303</v>
      </c>
      <c r="D407" s="206">
        <f t="shared" si="6"/>
        <v>106.91758779060439</v>
      </c>
    </row>
    <row r="408" spans="1:4" ht="16.5" customHeight="1">
      <c r="A408" s="145" t="s">
        <v>339</v>
      </c>
      <c r="B408" s="164">
        <v>257004</v>
      </c>
      <c r="C408" s="164">
        <v>230952</v>
      </c>
      <c r="D408" s="206">
        <f t="shared" si="6"/>
        <v>111.28026602930478</v>
      </c>
    </row>
    <row r="409" spans="1:4" ht="16.5" customHeight="1">
      <c r="A409" s="145" t="s">
        <v>340</v>
      </c>
      <c r="B409" s="164">
        <v>109474</v>
      </c>
      <c r="C409" s="164">
        <v>94710</v>
      </c>
      <c r="D409" s="206">
        <f t="shared" si="6"/>
        <v>115.58863900327314</v>
      </c>
    </row>
    <row r="410" spans="1:4" ht="16.5" customHeight="1">
      <c r="A410" s="145" t="s">
        <v>341</v>
      </c>
      <c r="B410" s="164">
        <v>7052</v>
      </c>
      <c r="C410" s="164">
        <v>6611</v>
      </c>
      <c r="D410" s="206">
        <f t="shared" si="6"/>
        <v>106.670700347905</v>
      </c>
    </row>
    <row r="411" spans="1:4" ht="16.5" customHeight="1">
      <c r="A411" s="145" t="s">
        <v>342</v>
      </c>
      <c r="B411" s="164">
        <v>143</v>
      </c>
      <c r="C411" s="164">
        <v>16</v>
      </c>
      <c r="D411" s="206">
        <f t="shared" si="6"/>
        <v>893.75</v>
      </c>
    </row>
    <row r="412" spans="1:4" ht="16.5" customHeight="1">
      <c r="A412" s="145" t="s">
        <v>343</v>
      </c>
      <c r="B412" s="164">
        <v>15</v>
      </c>
      <c r="C412" s="164">
        <v>502</v>
      </c>
      <c r="D412" s="206">
        <f t="shared" si="6"/>
        <v>2.9880478087649402</v>
      </c>
    </row>
    <row r="413" spans="1:4" ht="16.5" customHeight="1">
      <c r="A413" s="145" t="s">
        <v>344</v>
      </c>
      <c r="B413" s="164">
        <v>162020</v>
      </c>
      <c r="C413" s="164">
        <v>166497</v>
      </c>
      <c r="D413" s="206">
        <f t="shared" si="6"/>
        <v>97.3110626617897</v>
      </c>
    </row>
    <row r="414" spans="1:4" ht="16.5" customHeight="1">
      <c r="A414" s="145" t="s">
        <v>345</v>
      </c>
      <c r="B414" s="164">
        <f>SUM(B415:B419)</f>
        <v>68377</v>
      </c>
      <c r="C414" s="164">
        <f>SUM(C415:C419)</f>
        <v>62791</v>
      </c>
      <c r="D414" s="206">
        <f t="shared" si="6"/>
        <v>108.8961793887659</v>
      </c>
    </row>
    <row r="415" spans="1:4" ht="16.5" customHeight="1">
      <c r="A415" s="145" t="s">
        <v>346</v>
      </c>
      <c r="B415" s="164">
        <v>1767</v>
      </c>
      <c r="C415" s="164">
        <v>594</v>
      </c>
      <c r="D415" s="206">
        <f t="shared" si="6"/>
        <v>297.4747474747475</v>
      </c>
    </row>
    <row r="416" spans="1:4" ht="16.5" customHeight="1">
      <c r="A416" s="145" t="s">
        <v>347</v>
      </c>
      <c r="B416" s="164">
        <v>37114</v>
      </c>
      <c r="C416" s="164">
        <v>27717</v>
      </c>
      <c r="D416" s="206">
        <f t="shared" si="6"/>
        <v>133.90338059674568</v>
      </c>
    </row>
    <row r="417" spans="1:4" ht="16.5" customHeight="1">
      <c r="A417" s="145" t="s">
        <v>348</v>
      </c>
      <c r="B417" s="164">
        <v>8596</v>
      </c>
      <c r="C417" s="164">
        <v>7052</v>
      </c>
      <c r="D417" s="206">
        <f t="shared" si="6"/>
        <v>121.89449801474758</v>
      </c>
    </row>
    <row r="418" spans="1:4" ht="16.5" customHeight="1">
      <c r="A418" s="145" t="s">
        <v>349</v>
      </c>
      <c r="B418" s="164">
        <v>10261</v>
      </c>
      <c r="C418" s="164">
        <v>10397</v>
      </c>
      <c r="D418" s="206">
        <f t="shared" si="6"/>
        <v>98.69193036452822</v>
      </c>
    </row>
    <row r="419" spans="1:4" ht="16.5" customHeight="1">
      <c r="A419" s="145" t="s">
        <v>350</v>
      </c>
      <c r="B419" s="164">
        <v>10639</v>
      </c>
      <c r="C419" s="164">
        <v>17031</v>
      </c>
      <c r="D419" s="206">
        <f t="shared" si="6"/>
        <v>62.46843990370501</v>
      </c>
    </row>
    <row r="420" spans="1:4" ht="16.5" customHeight="1">
      <c r="A420" s="145" t="s">
        <v>351</v>
      </c>
      <c r="B420" s="164">
        <f>SUM(B421:B425)</f>
        <v>40</v>
      </c>
      <c r="C420" s="164">
        <f>SUM(C421:C425)</f>
        <v>67</v>
      </c>
      <c r="D420" s="206">
        <f t="shared" si="6"/>
        <v>59.70149253731343</v>
      </c>
    </row>
    <row r="421" spans="1:4" ht="16.5" customHeight="1">
      <c r="A421" s="145" t="s">
        <v>352</v>
      </c>
      <c r="B421" s="164">
        <v>0</v>
      </c>
      <c r="C421" s="164">
        <v>0</v>
      </c>
      <c r="D421" s="206" t="e">
        <f t="shared" si="6"/>
        <v>#DIV/0!</v>
      </c>
    </row>
    <row r="422" spans="1:4" ht="16.5" customHeight="1">
      <c r="A422" s="145" t="s">
        <v>353</v>
      </c>
      <c r="B422" s="164"/>
      <c r="C422" s="164">
        <v>54</v>
      </c>
      <c r="D422" s="206">
        <f t="shared" si="6"/>
        <v>0</v>
      </c>
    </row>
    <row r="423" spans="1:4" ht="16.5" customHeight="1">
      <c r="A423" s="145" t="s">
        <v>354</v>
      </c>
      <c r="B423" s="164"/>
      <c r="C423" s="164">
        <v>3</v>
      </c>
      <c r="D423" s="206">
        <f t="shared" si="6"/>
        <v>0</v>
      </c>
    </row>
    <row r="424" spans="1:4" ht="16.5" customHeight="1">
      <c r="A424" s="145" t="s">
        <v>355</v>
      </c>
      <c r="B424" s="164">
        <v>0</v>
      </c>
      <c r="C424" s="164">
        <v>0</v>
      </c>
      <c r="D424" s="206" t="e">
        <f t="shared" si="6"/>
        <v>#DIV/0!</v>
      </c>
    </row>
    <row r="425" spans="1:4" ht="16.5" customHeight="1">
      <c r="A425" s="145" t="s">
        <v>356</v>
      </c>
      <c r="B425" s="164">
        <v>40</v>
      </c>
      <c r="C425" s="164">
        <v>10</v>
      </c>
      <c r="D425" s="206">
        <f t="shared" si="6"/>
        <v>400</v>
      </c>
    </row>
    <row r="426" spans="1:4" ht="16.5" customHeight="1">
      <c r="A426" s="145" t="s">
        <v>357</v>
      </c>
      <c r="B426" s="164">
        <f>SUM(B427:B429)</f>
        <v>1366</v>
      </c>
      <c r="C426" s="164">
        <f>SUM(C427:C429)</f>
        <v>1029</v>
      </c>
      <c r="D426" s="206">
        <f t="shared" si="6"/>
        <v>132.7502429543246</v>
      </c>
    </row>
    <row r="427" spans="1:4" ht="16.5" customHeight="1">
      <c r="A427" s="145" t="s">
        <v>358</v>
      </c>
      <c r="B427" s="164">
        <v>809</v>
      </c>
      <c r="C427" s="164">
        <v>676</v>
      </c>
      <c r="D427" s="206">
        <f t="shared" si="6"/>
        <v>119.67455621301775</v>
      </c>
    </row>
    <row r="428" spans="1:4" ht="16.5" customHeight="1">
      <c r="A428" s="145" t="s">
        <v>359</v>
      </c>
      <c r="B428" s="164">
        <v>261</v>
      </c>
      <c r="C428" s="164">
        <v>211</v>
      </c>
      <c r="D428" s="206">
        <f t="shared" si="6"/>
        <v>123.69668246445498</v>
      </c>
    </row>
    <row r="429" spans="1:4" ht="16.5" customHeight="1">
      <c r="A429" s="145" t="s">
        <v>360</v>
      </c>
      <c r="B429" s="164">
        <v>296</v>
      </c>
      <c r="C429" s="164">
        <v>142</v>
      </c>
      <c r="D429" s="206">
        <f t="shared" si="6"/>
        <v>208.4507042253521</v>
      </c>
    </row>
    <row r="430" spans="1:4" ht="16.5" customHeight="1">
      <c r="A430" s="145" t="s">
        <v>361</v>
      </c>
      <c r="B430" s="164">
        <v>0</v>
      </c>
      <c r="C430" s="164">
        <v>0</v>
      </c>
      <c r="D430" s="206" t="e">
        <f t="shared" si="6"/>
        <v>#DIV/0!</v>
      </c>
    </row>
    <row r="431" spans="1:4" ht="16.5" customHeight="1">
      <c r="A431" s="145" t="s">
        <v>362</v>
      </c>
      <c r="B431" s="164">
        <v>0</v>
      </c>
      <c r="C431" s="164">
        <v>0</v>
      </c>
      <c r="D431" s="206" t="e">
        <f t="shared" si="6"/>
        <v>#DIV/0!</v>
      </c>
    </row>
    <row r="432" spans="1:4" ht="16.5" customHeight="1">
      <c r="A432" s="145" t="s">
        <v>363</v>
      </c>
      <c r="B432" s="164">
        <v>0</v>
      </c>
      <c r="C432" s="164">
        <v>0</v>
      </c>
      <c r="D432" s="206" t="e">
        <f t="shared" si="6"/>
        <v>#DIV/0!</v>
      </c>
    </row>
    <row r="433" spans="1:4" ht="16.5" customHeight="1">
      <c r="A433" s="145" t="s">
        <v>364</v>
      </c>
      <c r="B433" s="164">
        <v>0</v>
      </c>
      <c r="C433" s="164">
        <v>0</v>
      </c>
      <c r="D433" s="206" t="e">
        <f t="shared" si="6"/>
        <v>#DIV/0!</v>
      </c>
    </row>
    <row r="434" spans="1:4" ht="16.5" customHeight="1">
      <c r="A434" s="145" t="s">
        <v>365</v>
      </c>
      <c r="B434" s="164">
        <f>SUM(B435:B437)</f>
        <v>3127</v>
      </c>
      <c r="C434" s="164">
        <f>SUM(C435:C437)</f>
        <v>3347</v>
      </c>
      <c r="D434" s="206">
        <f t="shared" si="6"/>
        <v>93.42694950702122</v>
      </c>
    </row>
    <row r="435" spans="1:4" ht="16.5" customHeight="1">
      <c r="A435" s="145" t="s">
        <v>366</v>
      </c>
      <c r="B435" s="164">
        <v>3027</v>
      </c>
      <c r="C435" s="164">
        <v>2678</v>
      </c>
      <c r="D435" s="206">
        <f t="shared" si="6"/>
        <v>113.0321135175504</v>
      </c>
    </row>
    <row r="436" spans="1:4" ht="16.5" customHeight="1">
      <c r="A436" s="145" t="s">
        <v>367</v>
      </c>
      <c r="B436" s="164">
        <v>10</v>
      </c>
      <c r="C436" s="164">
        <v>24</v>
      </c>
      <c r="D436" s="206">
        <f t="shared" si="6"/>
        <v>41.66666666666667</v>
      </c>
    </row>
    <row r="437" spans="1:4" ht="16.5" customHeight="1">
      <c r="A437" s="145" t="s">
        <v>368</v>
      </c>
      <c r="B437" s="164">
        <v>90</v>
      </c>
      <c r="C437" s="164">
        <v>645</v>
      </c>
      <c r="D437" s="206">
        <f t="shared" si="6"/>
        <v>13.953488372093023</v>
      </c>
    </row>
    <row r="438" spans="1:4" ht="16.5" customHeight="1">
      <c r="A438" s="145" t="s">
        <v>369</v>
      </c>
      <c r="B438" s="164">
        <f>SUM(B439:B443)</f>
        <v>6586</v>
      </c>
      <c r="C438" s="164">
        <f>SUM(C439:C443)</f>
        <v>7927</v>
      </c>
      <c r="D438" s="206">
        <f t="shared" si="6"/>
        <v>83.08313359404566</v>
      </c>
    </row>
    <row r="439" spans="1:4" ht="16.5" customHeight="1">
      <c r="A439" s="145" t="s">
        <v>370</v>
      </c>
      <c r="B439" s="164">
        <v>2721</v>
      </c>
      <c r="C439" s="164">
        <v>2872</v>
      </c>
      <c r="D439" s="206">
        <f t="shared" si="6"/>
        <v>94.74233983286908</v>
      </c>
    </row>
    <row r="440" spans="1:4" ht="16.5" customHeight="1">
      <c r="A440" s="145" t="s">
        <v>371</v>
      </c>
      <c r="B440" s="164">
        <v>2859</v>
      </c>
      <c r="C440" s="164">
        <v>4165</v>
      </c>
      <c r="D440" s="206">
        <f t="shared" si="6"/>
        <v>68.64345738295317</v>
      </c>
    </row>
    <row r="441" spans="1:4" ht="16.5" customHeight="1">
      <c r="A441" s="145" t="s">
        <v>372</v>
      </c>
      <c r="B441" s="164">
        <v>626</v>
      </c>
      <c r="C441" s="164">
        <v>539</v>
      </c>
      <c r="D441" s="206">
        <f t="shared" si="6"/>
        <v>116.14100185528757</v>
      </c>
    </row>
    <row r="442" spans="1:4" ht="16.5" customHeight="1">
      <c r="A442" s="145" t="s">
        <v>373</v>
      </c>
      <c r="B442" s="164">
        <v>0</v>
      </c>
      <c r="C442" s="164">
        <v>0</v>
      </c>
      <c r="D442" s="206" t="e">
        <f t="shared" si="6"/>
        <v>#DIV/0!</v>
      </c>
    </row>
    <row r="443" spans="1:4" ht="16.5" customHeight="1">
      <c r="A443" s="145" t="s">
        <v>374</v>
      </c>
      <c r="B443" s="164">
        <v>380</v>
      </c>
      <c r="C443" s="164">
        <v>351</v>
      </c>
      <c r="D443" s="206">
        <f t="shared" si="6"/>
        <v>108.26210826210827</v>
      </c>
    </row>
    <row r="444" spans="1:4" ht="16.5" customHeight="1">
      <c r="A444" s="145" t="s">
        <v>375</v>
      </c>
      <c r="B444" s="164">
        <f>SUM(B445:B450)</f>
        <v>14859</v>
      </c>
      <c r="C444" s="164">
        <f>SUM(C445:C450)</f>
        <v>22227</v>
      </c>
      <c r="D444" s="206">
        <f t="shared" si="6"/>
        <v>66.85112700769335</v>
      </c>
    </row>
    <row r="445" spans="1:4" ht="16.5" customHeight="1">
      <c r="A445" s="145" t="s">
        <v>376</v>
      </c>
      <c r="B445" s="164">
        <v>2442</v>
      </c>
      <c r="C445" s="164">
        <v>917</v>
      </c>
      <c r="D445" s="206">
        <f t="shared" si="6"/>
        <v>266.3031624863686</v>
      </c>
    </row>
    <row r="446" spans="1:4" ht="16.5" customHeight="1">
      <c r="A446" s="145" t="s">
        <v>377</v>
      </c>
      <c r="B446" s="164">
        <v>1241</v>
      </c>
      <c r="C446" s="164">
        <v>3220</v>
      </c>
      <c r="D446" s="206">
        <f t="shared" si="6"/>
        <v>38.54037267080746</v>
      </c>
    </row>
    <row r="447" spans="1:4" ht="16.5" customHeight="1">
      <c r="A447" s="145" t="s">
        <v>378</v>
      </c>
      <c r="B447" s="164">
        <v>9</v>
      </c>
      <c r="C447" s="164">
        <v>26</v>
      </c>
      <c r="D447" s="206">
        <f t="shared" si="6"/>
        <v>34.61538461538461</v>
      </c>
    </row>
    <row r="448" spans="1:4" ht="16.5" customHeight="1">
      <c r="A448" s="145" t="s">
        <v>379</v>
      </c>
      <c r="B448" s="164">
        <v>24</v>
      </c>
      <c r="C448" s="164">
        <v>96</v>
      </c>
      <c r="D448" s="206">
        <f t="shared" si="6"/>
        <v>25</v>
      </c>
    </row>
    <row r="449" spans="1:4" ht="16.5" customHeight="1">
      <c r="A449" s="145" t="s">
        <v>380</v>
      </c>
      <c r="B449" s="164">
        <v>259</v>
      </c>
      <c r="C449" s="164">
        <v>531</v>
      </c>
      <c r="D449" s="206">
        <f t="shared" si="6"/>
        <v>48.7758945386064</v>
      </c>
    </row>
    <row r="450" spans="1:4" ht="16.5" customHeight="1">
      <c r="A450" s="145" t="s">
        <v>381</v>
      </c>
      <c r="B450" s="164">
        <v>10884</v>
      </c>
      <c r="C450" s="164">
        <v>17437</v>
      </c>
      <c r="D450" s="206">
        <f t="shared" si="6"/>
        <v>62.418994093020586</v>
      </c>
    </row>
    <row r="451" spans="1:4" ht="16.5" customHeight="1">
      <c r="A451" s="145" t="s">
        <v>382</v>
      </c>
      <c r="B451" s="164">
        <f>B452</f>
        <v>47009</v>
      </c>
      <c r="C451" s="164">
        <f>C452</f>
        <v>20141</v>
      </c>
      <c r="D451" s="206">
        <f t="shared" si="6"/>
        <v>233.39953329030334</v>
      </c>
    </row>
    <row r="452" spans="1:4" ht="16.5" customHeight="1">
      <c r="A452" s="145" t="s">
        <v>383</v>
      </c>
      <c r="B452" s="164">
        <v>47009</v>
      </c>
      <c r="C452" s="164">
        <v>20141</v>
      </c>
      <c r="D452" s="206">
        <f t="shared" si="6"/>
        <v>233.39953329030334</v>
      </c>
    </row>
    <row r="453" spans="1:4" s="171" customFormat="1" ht="16.5" customHeight="1">
      <c r="A453" s="175" t="s">
        <v>384</v>
      </c>
      <c r="B453" s="179">
        <f>SUM(B454,B459,B468,B474,B480,B485,B490,B497,B501,B504)</f>
        <v>70684</v>
      </c>
      <c r="C453" s="179">
        <f>SUM(C454,C459,C468,C474,C480,C485,C490,C497,C501,C504)</f>
        <v>47772</v>
      </c>
      <c r="D453" s="206">
        <f t="shared" si="6"/>
        <v>147.96114879008624</v>
      </c>
    </row>
    <row r="454" spans="1:4" ht="16.5" customHeight="1">
      <c r="A454" s="145" t="s">
        <v>385</v>
      </c>
      <c r="B454" s="164">
        <f>SUM(B455:B458)</f>
        <v>3690</v>
      </c>
      <c r="C454" s="164">
        <f>SUM(C455:C458)</f>
        <v>7656</v>
      </c>
      <c r="D454" s="206">
        <f aca="true" t="shared" si="7" ref="D454:D517">B454/C454*100</f>
        <v>48.1974921630094</v>
      </c>
    </row>
    <row r="455" spans="1:4" ht="16.5" customHeight="1">
      <c r="A455" s="145" t="s">
        <v>93</v>
      </c>
      <c r="B455" s="164">
        <v>1775</v>
      </c>
      <c r="C455" s="164">
        <v>1442</v>
      </c>
      <c r="D455" s="206">
        <f t="shared" si="7"/>
        <v>123.09292649098474</v>
      </c>
    </row>
    <row r="456" spans="1:4" ht="16.5" customHeight="1">
      <c r="A456" s="145" t="s">
        <v>94</v>
      </c>
      <c r="B456" s="164">
        <v>388</v>
      </c>
      <c r="C456" s="164">
        <v>1264</v>
      </c>
      <c r="D456" s="206">
        <f t="shared" si="7"/>
        <v>30.69620253164557</v>
      </c>
    </row>
    <row r="457" spans="1:4" ht="16.5" customHeight="1">
      <c r="A457" s="145" t="s">
        <v>95</v>
      </c>
      <c r="B457" s="164">
        <v>3</v>
      </c>
      <c r="C457" s="164">
        <v>835</v>
      </c>
      <c r="D457" s="206">
        <f t="shared" si="7"/>
        <v>0.3592814371257485</v>
      </c>
    </row>
    <row r="458" spans="1:4" ht="16.5" customHeight="1">
      <c r="A458" s="145" t="s">
        <v>386</v>
      </c>
      <c r="B458" s="164">
        <v>1524</v>
      </c>
      <c r="C458" s="164">
        <v>4115</v>
      </c>
      <c r="D458" s="206">
        <f t="shared" si="7"/>
        <v>37.03523693803159</v>
      </c>
    </row>
    <row r="459" spans="1:4" ht="16.5" customHeight="1">
      <c r="A459" s="145" t="s">
        <v>387</v>
      </c>
      <c r="B459" s="164">
        <f>SUM(B460:B467)</f>
        <v>1105</v>
      </c>
      <c r="C459" s="164">
        <v>0</v>
      </c>
      <c r="D459" s="206" t="e">
        <f t="shared" si="7"/>
        <v>#DIV/0!</v>
      </c>
    </row>
    <row r="460" spans="1:4" ht="16.5" customHeight="1">
      <c r="A460" s="145" t="s">
        <v>388</v>
      </c>
      <c r="B460" s="164">
        <v>0</v>
      </c>
      <c r="C460" s="164">
        <v>0</v>
      </c>
      <c r="D460" s="206" t="e">
        <f t="shared" si="7"/>
        <v>#DIV/0!</v>
      </c>
    </row>
    <row r="461" spans="1:4" ht="16.5" customHeight="1">
      <c r="A461" s="145" t="s">
        <v>389</v>
      </c>
      <c r="B461" s="164">
        <v>0</v>
      </c>
      <c r="C461" s="164">
        <v>0</v>
      </c>
      <c r="D461" s="206" t="e">
        <f t="shared" si="7"/>
        <v>#DIV/0!</v>
      </c>
    </row>
    <row r="462" spans="1:4" ht="16.5" customHeight="1">
      <c r="A462" s="145" t="s">
        <v>390</v>
      </c>
      <c r="B462" s="164"/>
      <c r="C462" s="164">
        <v>0</v>
      </c>
      <c r="D462" s="206" t="e">
        <f t="shared" si="7"/>
        <v>#DIV/0!</v>
      </c>
    </row>
    <row r="463" spans="1:4" ht="16.5" customHeight="1">
      <c r="A463" s="145" t="s">
        <v>391</v>
      </c>
      <c r="B463" s="164">
        <v>80</v>
      </c>
      <c r="C463" s="164">
        <v>0</v>
      </c>
      <c r="D463" s="206" t="e">
        <f t="shared" si="7"/>
        <v>#DIV/0!</v>
      </c>
    </row>
    <row r="464" spans="1:4" ht="16.5" customHeight="1">
      <c r="A464" s="145" t="s">
        <v>392</v>
      </c>
      <c r="B464" s="164">
        <v>0</v>
      </c>
      <c r="C464" s="164">
        <v>0</v>
      </c>
      <c r="D464" s="206" t="e">
        <f t="shared" si="7"/>
        <v>#DIV/0!</v>
      </c>
    </row>
    <row r="465" spans="1:4" ht="16.5" customHeight="1">
      <c r="A465" s="145" t="s">
        <v>393</v>
      </c>
      <c r="B465" s="164">
        <v>0</v>
      </c>
      <c r="C465" s="164">
        <v>0</v>
      </c>
      <c r="D465" s="206" t="e">
        <f t="shared" si="7"/>
        <v>#DIV/0!</v>
      </c>
    </row>
    <row r="466" spans="1:4" ht="16.5" customHeight="1">
      <c r="A466" s="145" t="s">
        <v>394</v>
      </c>
      <c r="B466" s="164"/>
      <c r="C466" s="164">
        <v>0</v>
      </c>
      <c r="D466" s="206" t="e">
        <f t="shared" si="7"/>
        <v>#DIV/0!</v>
      </c>
    </row>
    <row r="467" spans="1:4" ht="16.5" customHeight="1">
      <c r="A467" s="145" t="s">
        <v>395</v>
      </c>
      <c r="B467" s="164">
        <v>1025</v>
      </c>
      <c r="C467" s="164">
        <v>0</v>
      </c>
      <c r="D467" s="206" t="e">
        <f t="shared" si="7"/>
        <v>#DIV/0!</v>
      </c>
    </row>
    <row r="468" spans="1:4" ht="16.5" customHeight="1">
      <c r="A468" s="145" t="s">
        <v>396</v>
      </c>
      <c r="B468" s="164">
        <f>SUM(B469:B473)</f>
        <v>331</v>
      </c>
      <c r="C468" s="164">
        <f>SUM(C469:C473)</f>
        <v>20</v>
      </c>
      <c r="D468" s="206">
        <f t="shared" si="7"/>
        <v>1655</v>
      </c>
    </row>
    <row r="469" spans="1:4" ht="16.5" customHeight="1">
      <c r="A469" s="145" t="s">
        <v>388</v>
      </c>
      <c r="B469" s="164">
        <v>0</v>
      </c>
      <c r="C469" s="164">
        <v>0</v>
      </c>
      <c r="D469" s="206" t="e">
        <f t="shared" si="7"/>
        <v>#DIV/0!</v>
      </c>
    </row>
    <row r="470" spans="1:4" ht="16.5" customHeight="1">
      <c r="A470" s="145" t="s">
        <v>397</v>
      </c>
      <c r="B470" s="164">
        <v>44</v>
      </c>
      <c r="C470" s="164">
        <v>20</v>
      </c>
      <c r="D470" s="206">
        <f t="shared" si="7"/>
        <v>220.00000000000003</v>
      </c>
    </row>
    <row r="471" spans="1:4" ht="16.5" customHeight="1">
      <c r="A471" s="145" t="s">
        <v>398</v>
      </c>
      <c r="B471" s="164">
        <v>0</v>
      </c>
      <c r="C471" s="164">
        <v>0</v>
      </c>
      <c r="D471" s="206" t="e">
        <f t="shared" si="7"/>
        <v>#DIV/0!</v>
      </c>
    </row>
    <row r="472" spans="1:4" ht="16.5" customHeight="1">
      <c r="A472" s="145" t="s">
        <v>399</v>
      </c>
      <c r="B472" s="164">
        <v>0</v>
      </c>
      <c r="C472" s="164">
        <v>0</v>
      </c>
      <c r="D472" s="206" t="e">
        <f t="shared" si="7"/>
        <v>#DIV/0!</v>
      </c>
    </row>
    <row r="473" spans="1:4" ht="16.5" customHeight="1">
      <c r="A473" s="145" t="s">
        <v>400</v>
      </c>
      <c r="B473" s="164">
        <v>287</v>
      </c>
      <c r="C473" s="164">
        <v>0</v>
      </c>
      <c r="D473" s="206" t="e">
        <f t="shared" si="7"/>
        <v>#DIV/0!</v>
      </c>
    </row>
    <row r="474" spans="1:4" ht="16.5" customHeight="1">
      <c r="A474" s="145" t="s">
        <v>401</v>
      </c>
      <c r="B474" s="164">
        <f>SUM(B475:B479)</f>
        <v>7724</v>
      </c>
      <c r="C474" s="164">
        <f>SUM(C475:C479)</f>
        <v>11301</v>
      </c>
      <c r="D474" s="206">
        <f t="shared" si="7"/>
        <v>68.34793381116715</v>
      </c>
    </row>
    <row r="475" spans="1:4" ht="16.5" customHeight="1">
      <c r="A475" s="145" t="s">
        <v>388</v>
      </c>
      <c r="B475" s="164">
        <v>10</v>
      </c>
      <c r="C475" s="164">
        <v>250</v>
      </c>
      <c r="D475" s="206">
        <f t="shared" si="7"/>
        <v>4</v>
      </c>
    </row>
    <row r="476" spans="1:4" ht="16.5" customHeight="1">
      <c r="A476" s="145" t="s">
        <v>402</v>
      </c>
      <c r="B476" s="164"/>
      <c r="C476" s="164">
        <v>5785</v>
      </c>
      <c r="D476" s="206">
        <f t="shared" si="7"/>
        <v>0</v>
      </c>
    </row>
    <row r="477" spans="1:4" ht="16.5" customHeight="1">
      <c r="A477" s="145" t="s">
        <v>403</v>
      </c>
      <c r="B477" s="164"/>
      <c r="C477" s="164">
        <v>3895</v>
      </c>
      <c r="D477" s="206">
        <f t="shared" si="7"/>
        <v>0</v>
      </c>
    </row>
    <row r="478" spans="1:4" ht="16.5" customHeight="1">
      <c r="A478" s="145" t="s">
        <v>404</v>
      </c>
      <c r="B478" s="164">
        <v>1719</v>
      </c>
      <c r="C478" s="164">
        <v>1163</v>
      </c>
      <c r="D478" s="206">
        <f t="shared" si="7"/>
        <v>147.80739466895957</v>
      </c>
    </row>
    <row r="479" spans="1:4" ht="16.5" customHeight="1">
      <c r="A479" s="145" t="s">
        <v>405</v>
      </c>
      <c r="B479" s="164">
        <v>5995</v>
      </c>
      <c r="C479" s="164">
        <v>208</v>
      </c>
      <c r="D479" s="206">
        <f t="shared" si="7"/>
        <v>2882.211538461538</v>
      </c>
    </row>
    <row r="480" spans="1:4" ht="16.5" customHeight="1">
      <c r="A480" s="145" t="s">
        <v>406</v>
      </c>
      <c r="B480" s="164">
        <f>SUM(B481:B484)</f>
        <v>2562</v>
      </c>
      <c r="C480" s="164">
        <f>SUM(C481:C484)</f>
        <v>3612</v>
      </c>
      <c r="D480" s="206">
        <f t="shared" si="7"/>
        <v>70.93023255813954</v>
      </c>
    </row>
    <row r="481" spans="1:4" ht="16.5" customHeight="1">
      <c r="A481" s="145" t="s">
        <v>388</v>
      </c>
      <c r="B481" s="164">
        <v>111</v>
      </c>
      <c r="C481" s="164">
        <v>218</v>
      </c>
      <c r="D481" s="206">
        <f t="shared" si="7"/>
        <v>50.917431192660544</v>
      </c>
    </row>
    <row r="482" spans="1:4" ht="16.5" customHeight="1">
      <c r="A482" s="145" t="s">
        <v>407</v>
      </c>
      <c r="B482" s="164">
        <v>226</v>
      </c>
      <c r="C482" s="164">
        <v>25</v>
      </c>
      <c r="D482" s="206">
        <f t="shared" si="7"/>
        <v>903.9999999999999</v>
      </c>
    </row>
    <row r="483" spans="1:4" ht="16.5" customHeight="1">
      <c r="A483" s="145" t="s">
        <v>408</v>
      </c>
      <c r="B483" s="164">
        <v>0</v>
      </c>
      <c r="C483" s="164">
        <v>20</v>
      </c>
      <c r="D483" s="206">
        <f t="shared" si="7"/>
        <v>0</v>
      </c>
    </row>
    <row r="484" spans="1:4" ht="16.5" customHeight="1">
      <c r="A484" s="145" t="s">
        <v>409</v>
      </c>
      <c r="B484" s="164">
        <v>2225</v>
      </c>
      <c r="C484" s="164">
        <v>3349</v>
      </c>
      <c r="D484" s="206">
        <f t="shared" si="7"/>
        <v>66.43774260973426</v>
      </c>
    </row>
    <row r="485" spans="1:4" ht="16.5" customHeight="1">
      <c r="A485" s="145" t="s">
        <v>410</v>
      </c>
      <c r="B485" s="164">
        <f>SUM(B486:B489)</f>
        <v>164</v>
      </c>
      <c r="C485" s="164">
        <f>SUM(C486:C489)</f>
        <v>123</v>
      </c>
      <c r="D485" s="206">
        <f t="shared" si="7"/>
        <v>133.33333333333331</v>
      </c>
    </row>
    <row r="486" spans="1:4" ht="16.5" customHeight="1">
      <c r="A486" s="145" t="s">
        <v>411</v>
      </c>
      <c r="B486" s="164">
        <v>11</v>
      </c>
      <c r="C486" s="164">
        <v>1</v>
      </c>
      <c r="D486" s="206">
        <f t="shared" si="7"/>
        <v>1100</v>
      </c>
    </row>
    <row r="487" spans="1:4" ht="16.5" customHeight="1">
      <c r="A487" s="145" t="s">
        <v>412</v>
      </c>
      <c r="B487" s="164">
        <v>0</v>
      </c>
      <c r="C487" s="164">
        <v>0</v>
      </c>
      <c r="D487" s="206" t="e">
        <f t="shared" si="7"/>
        <v>#DIV/0!</v>
      </c>
    </row>
    <row r="488" spans="1:4" ht="16.5" customHeight="1">
      <c r="A488" s="145" t="s">
        <v>413</v>
      </c>
      <c r="B488" s="164">
        <v>0</v>
      </c>
      <c r="C488" s="164">
        <v>0</v>
      </c>
      <c r="D488" s="206" t="e">
        <f t="shared" si="7"/>
        <v>#DIV/0!</v>
      </c>
    </row>
    <row r="489" spans="1:4" ht="16.5" customHeight="1">
      <c r="A489" s="145" t="s">
        <v>414</v>
      </c>
      <c r="B489" s="164">
        <v>153</v>
      </c>
      <c r="C489" s="164">
        <v>122</v>
      </c>
      <c r="D489" s="206">
        <f t="shared" si="7"/>
        <v>125.40983606557377</v>
      </c>
    </row>
    <row r="490" spans="1:4" ht="16.5" customHeight="1">
      <c r="A490" s="145" t="s">
        <v>415</v>
      </c>
      <c r="B490" s="164">
        <f>SUM(B491:B496)</f>
        <v>1512</v>
      </c>
      <c r="C490" s="164">
        <f>SUM(C491:C496)</f>
        <v>1650</v>
      </c>
      <c r="D490" s="206">
        <f t="shared" si="7"/>
        <v>91.63636363636364</v>
      </c>
    </row>
    <row r="491" spans="1:4" ht="16.5" customHeight="1">
      <c r="A491" s="145" t="s">
        <v>388</v>
      </c>
      <c r="B491" s="164">
        <v>429</v>
      </c>
      <c r="C491" s="164">
        <v>496</v>
      </c>
      <c r="D491" s="206">
        <f t="shared" si="7"/>
        <v>86.49193548387096</v>
      </c>
    </row>
    <row r="492" spans="1:4" ht="16.5" customHeight="1">
      <c r="A492" s="145" t="s">
        <v>416</v>
      </c>
      <c r="B492" s="164">
        <v>215</v>
      </c>
      <c r="C492" s="164">
        <v>615</v>
      </c>
      <c r="D492" s="206">
        <f t="shared" si="7"/>
        <v>34.959349593495936</v>
      </c>
    </row>
    <row r="493" spans="1:4" ht="16.5" customHeight="1">
      <c r="A493" s="145" t="s">
        <v>417</v>
      </c>
      <c r="B493" s="164">
        <v>36</v>
      </c>
      <c r="C493" s="164">
        <v>36</v>
      </c>
      <c r="D493" s="206">
        <f t="shared" si="7"/>
        <v>100</v>
      </c>
    </row>
    <row r="494" spans="1:4" ht="16.5" customHeight="1">
      <c r="A494" s="145" t="s">
        <v>418</v>
      </c>
      <c r="B494" s="164">
        <v>1</v>
      </c>
      <c r="C494" s="164">
        <v>0</v>
      </c>
      <c r="D494" s="206" t="e">
        <f t="shared" si="7"/>
        <v>#DIV/0!</v>
      </c>
    </row>
    <row r="495" spans="1:4" ht="16.5" customHeight="1">
      <c r="A495" s="145" t="s">
        <v>419</v>
      </c>
      <c r="B495" s="164">
        <v>391</v>
      </c>
      <c r="C495" s="164">
        <v>175</v>
      </c>
      <c r="D495" s="206">
        <f t="shared" si="7"/>
        <v>223.42857142857144</v>
      </c>
    </row>
    <row r="496" spans="1:4" ht="16.5" customHeight="1">
      <c r="A496" s="145" t="s">
        <v>420</v>
      </c>
      <c r="B496" s="164">
        <v>440</v>
      </c>
      <c r="C496" s="164">
        <v>328</v>
      </c>
      <c r="D496" s="206">
        <f t="shared" si="7"/>
        <v>134.14634146341464</v>
      </c>
    </row>
    <row r="497" spans="1:4" ht="16.5" customHeight="1">
      <c r="A497" s="145" t="s">
        <v>421</v>
      </c>
      <c r="B497" s="164">
        <f>SUM(B498:B500)</f>
        <v>3</v>
      </c>
      <c r="C497" s="164">
        <f>SUM(C498:C500)</f>
        <v>6</v>
      </c>
      <c r="D497" s="206">
        <f t="shared" si="7"/>
        <v>50</v>
      </c>
    </row>
    <row r="498" spans="1:4" ht="16.5" customHeight="1">
      <c r="A498" s="145" t="s">
        <v>422</v>
      </c>
      <c r="B498" s="164">
        <v>0</v>
      </c>
      <c r="C498" s="164">
        <v>0</v>
      </c>
      <c r="D498" s="206" t="e">
        <f t="shared" si="7"/>
        <v>#DIV/0!</v>
      </c>
    </row>
    <row r="499" spans="1:4" ht="16.5" customHeight="1">
      <c r="A499" s="145" t="s">
        <v>423</v>
      </c>
      <c r="B499" s="164">
        <v>0</v>
      </c>
      <c r="C499" s="164">
        <v>0</v>
      </c>
      <c r="D499" s="206" t="e">
        <f t="shared" si="7"/>
        <v>#DIV/0!</v>
      </c>
    </row>
    <row r="500" spans="1:4" ht="16.5" customHeight="1">
      <c r="A500" s="145" t="s">
        <v>424</v>
      </c>
      <c r="B500" s="164">
        <v>3</v>
      </c>
      <c r="C500" s="164">
        <v>6</v>
      </c>
      <c r="D500" s="206">
        <f t="shared" si="7"/>
        <v>50</v>
      </c>
    </row>
    <row r="501" spans="1:4" ht="16.5" customHeight="1">
      <c r="A501" s="145" t="s">
        <v>425</v>
      </c>
      <c r="B501" s="164">
        <v>500</v>
      </c>
      <c r="C501" s="164">
        <v>0</v>
      </c>
      <c r="D501" s="206" t="e">
        <f t="shared" si="7"/>
        <v>#DIV/0!</v>
      </c>
    </row>
    <row r="502" spans="1:4" ht="16.5" customHeight="1">
      <c r="A502" s="145" t="s">
        <v>426</v>
      </c>
      <c r="B502" s="164">
        <v>0</v>
      </c>
      <c r="C502" s="164">
        <v>0</v>
      </c>
      <c r="D502" s="206" t="e">
        <f t="shared" si="7"/>
        <v>#DIV/0!</v>
      </c>
    </row>
    <row r="503" spans="1:4" ht="16.5" customHeight="1">
      <c r="A503" s="145" t="s">
        <v>427</v>
      </c>
      <c r="B503" s="164">
        <v>500</v>
      </c>
      <c r="C503" s="164">
        <v>0</v>
      </c>
      <c r="D503" s="206" t="e">
        <f t="shared" si="7"/>
        <v>#DIV/0!</v>
      </c>
    </row>
    <row r="504" spans="1:4" ht="16.5" customHeight="1">
      <c r="A504" s="145" t="s">
        <v>428</v>
      </c>
      <c r="B504" s="164">
        <f>SUM(B505:B508)</f>
        <v>53093</v>
      </c>
      <c r="C504" s="164">
        <f>SUM(C505:C508)</f>
        <v>23404</v>
      </c>
      <c r="D504" s="206">
        <f t="shared" si="7"/>
        <v>226.8543838660058</v>
      </c>
    </row>
    <row r="505" spans="1:4" ht="16.5" customHeight="1">
      <c r="A505" s="145" t="s">
        <v>429</v>
      </c>
      <c r="B505" s="164">
        <v>5036</v>
      </c>
      <c r="C505" s="164">
        <v>5</v>
      </c>
      <c r="D505" s="206">
        <f t="shared" si="7"/>
        <v>100720</v>
      </c>
    </row>
    <row r="506" spans="1:4" ht="16.5" customHeight="1">
      <c r="A506" s="145" t="s">
        <v>430</v>
      </c>
      <c r="B506" s="164">
        <v>0</v>
      </c>
      <c r="C506" s="164">
        <v>0</v>
      </c>
      <c r="D506" s="206" t="e">
        <f t="shared" si="7"/>
        <v>#DIV/0!</v>
      </c>
    </row>
    <row r="507" spans="1:4" ht="16.5" customHeight="1">
      <c r="A507" s="145" t="s">
        <v>431</v>
      </c>
      <c r="B507" s="164">
        <v>0</v>
      </c>
      <c r="C507" s="164">
        <v>0</v>
      </c>
      <c r="D507" s="206" t="e">
        <f t="shared" si="7"/>
        <v>#DIV/0!</v>
      </c>
    </row>
    <row r="508" spans="1:4" ht="16.5" customHeight="1">
      <c r="A508" s="145" t="s">
        <v>432</v>
      </c>
      <c r="B508" s="164">
        <v>48057</v>
      </c>
      <c r="C508" s="164">
        <v>23399</v>
      </c>
      <c r="D508" s="206">
        <f t="shared" si="7"/>
        <v>205.3805718193085</v>
      </c>
    </row>
    <row r="509" spans="1:4" s="171" customFormat="1" ht="16.5" customHeight="1">
      <c r="A509" s="175" t="s">
        <v>433</v>
      </c>
      <c r="B509" s="179">
        <f>SUM(B510,B526,B534,B545,B554,B562)</f>
        <v>89122</v>
      </c>
      <c r="C509" s="179">
        <f>SUM(C510,C526,C534,C545,C554,C562)</f>
        <v>107128</v>
      </c>
      <c r="D509" s="206">
        <f t="shared" si="7"/>
        <v>83.1920693002763</v>
      </c>
    </row>
    <row r="510" spans="1:4" ht="16.5" customHeight="1">
      <c r="A510" s="145" t="s">
        <v>434</v>
      </c>
      <c r="B510" s="164">
        <f>SUM(B511:B525)</f>
        <v>45760</v>
      </c>
      <c r="C510" s="164">
        <f>SUM(C511:C525)</f>
        <v>50744</v>
      </c>
      <c r="D510" s="206">
        <f t="shared" si="7"/>
        <v>90.17814914078511</v>
      </c>
    </row>
    <row r="511" spans="1:4" ht="16.5" customHeight="1">
      <c r="A511" s="145" t="s">
        <v>93</v>
      </c>
      <c r="B511" s="164">
        <v>10375</v>
      </c>
      <c r="C511" s="164">
        <v>9924</v>
      </c>
      <c r="D511" s="206">
        <f t="shared" si="7"/>
        <v>104.54453849254332</v>
      </c>
    </row>
    <row r="512" spans="1:4" ht="16.5" customHeight="1">
      <c r="A512" s="145" t="s">
        <v>94</v>
      </c>
      <c r="B512" s="164">
        <v>535</v>
      </c>
      <c r="C512" s="164">
        <v>1327</v>
      </c>
      <c r="D512" s="206">
        <f t="shared" si="7"/>
        <v>40.31650339110776</v>
      </c>
    </row>
    <row r="513" spans="1:4" ht="16.5" customHeight="1">
      <c r="A513" s="145" t="s">
        <v>95</v>
      </c>
      <c r="B513" s="164">
        <v>0</v>
      </c>
      <c r="C513" s="164">
        <v>5</v>
      </c>
      <c r="D513" s="206">
        <f t="shared" si="7"/>
        <v>0</v>
      </c>
    </row>
    <row r="514" spans="1:4" ht="16.5" customHeight="1">
      <c r="A514" s="145" t="s">
        <v>435</v>
      </c>
      <c r="B514" s="164">
        <v>1840</v>
      </c>
      <c r="C514" s="164">
        <v>1684</v>
      </c>
      <c r="D514" s="206">
        <f t="shared" si="7"/>
        <v>109.26365795724466</v>
      </c>
    </row>
    <row r="515" spans="1:4" ht="16.5" customHeight="1">
      <c r="A515" s="145" t="s">
        <v>436</v>
      </c>
      <c r="B515" s="164">
        <v>1154</v>
      </c>
      <c r="C515" s="164">
        <v>380</v>
      </c>
      <c r="D515" s="206">
        <f t="shared" si="7"/>
        <v>303.6842105263158</v>
      </c>
    </row>
    <row r="516" spans="1:4" ht="16.5" customHeight="1">
      <c r="A516" s="145" t="s">
        <v>437</v>
      </c>
      <c r="B516" s="164">
        <v>378</v>
      </c>
      <c r="C516" s="164">
        <v>93</v>
      </c>
      <c r="D516" s="206">
        <f t="shared" si="7"/>
        <v>406.4516129032258</v>
      </c>
    </row>
    <row r="517" spans="1:4" ht="16.5" customHeight="1">
      <c r="A517" s="145" t="s">
        <v>438</v>
      </c>
      <c r="B517" s="164">
        <v>1739</v>
      </c>
      <c r="C517" s="164">
        <v>1014</v>
      </c>
      <c r="D517" s="206">
        <f t="shared" si="7"/>
        <v>171.4990138067061</v>
      </c>
    </row>
    <row r="518" spans="1:4" ht="16.5" customHeight="1">
      <c r="A518" s="145" t="s">
        <v>439</v>
      </c>
      <c r="B518" s="164">
        <v>693</v>
      </c>
      <c r="C518" s="164">
        <v>684</v>
      </c>
      <c r="D518" s="206">
        <f aca="true" t="shared" si="8" ref="D518:D581">B518/C518*100</f>
        <v>101.3157894736842</v>
      </c>
    </row>
    <row r="519" spans="1:4" ht="16.5" customHeight="1">
      <c r="A519" s="145" t="s">
        <v>440</v>
      </c>
      <c r="B519" s="164">
        <v>1131</v>
      </c>
      <c r="C519" s="164">
        <v>2100</v>
      </c>
      <c r="D519" s="206">
        <f t="shared" si="8"/>
        <v>53.85714285714286</v>
      </c>
    </row>
    <row r="520" spans="1:4" ht="16.5" customHeight="1">
      <c r="A520" s="145" t="s">
        <v>441</v>
      </c>
      <c r="B520" s="164">
        <v>20</v>
      </c>
      <c r="C520" s="164">
        <v>15</v>
      </c>
      <c r="D520" s="206">
        <f t="shared" si="8"/>
        <v>133.33333333333331</v>
      </c>
    </row>
    <row r="521" spans="1:4" ht="16.5" customHeight="1">
      <c r="A521" s="145" t="s">
        <v>442</v>
      </c>
      <c r="B521" s="164">
        <v>346</v>
      </c>
      <c r="C521" s="164">
        <v>688</v>
      </c>
      <c r="D521" s="206">
        <f t="shared" si="8"/>
        <v>50.2906976744186</v>
      </c>
    </row>
    <row r="522" spans="1:4" ht="16.5" customHeight="1">
      <c r="A522" s="145" t="s">
        <v>443</v>
      </c>
      <c r="B522" s="164">
        <v>875</v>
      </c>
      <c r="C522" s="164">
        <v>780</v>
      </c>
      <c r="D522" s="206">
        <f t="shared" si="8"/>
        <v>112.17948717948718</v>
      </c>
    </row>
    <row r="523" spans="1:4" ht="16.5" customHeight="1">
      <c r="A523" s="145" t="s">
        <v>444</v>
      </c>
      <c r="B523" s="164">
        <v>364</v>
      </c>
      <c r="C523" s="164">
        <v>545</v>
      </c>
      <c r="D523" s="206">
        <f t="shared" si="8"/>
        <v>66.78899082568807</v>
      </c>
    </row>
    <row r="524" spans="1:4" ht="16.5" customHeight="1">
      <c r="A524" s="145" t="s">
        <v>445</v>
      </c>
      <c r="B524" s="164">
        <v>420</v>
      </c>
      <c r="C524" s="164">
        <v>439</v>
      </c>
      <c r="D524" s="206">
        <f t="shared" si="8"/>
        <v>95.67198177676538</v>
      </c>
    </row>
    <row r="525" spans="1:4" ht="16.5" customHeight="1">
      <c r="A525" s="145" t="s">
        <v>446</v>
      </c>
      <c r="B525" s="164">
        <v>25890</v>
      </c>
      <c r="C525" s="164">
        <v>31066</v>
      </c>
      <c r="D525" s="206">
        <f t="shared" si="8"/>
        <v>83.33869825532737</v>
      </c>
    </row>
    <row r="526" spans="1:4" ht="16.5" customHeight="1">
      <c r="A526" s="145" t="s">
        <v>447</v>
      </c>
      <c r="B526" s="164">
        <f>SUM(B527:B533)</f>
        <v>4130</v>
      </c>
      <c r="C526" s="164">
        <f>SUM(C527:C533)</f>
        <v>6255</v>
      </c>
      <c r="D526" s="206">
        <f t="shared" si="8"/>
        <v>66.02717825739408</v>
      </c>
    </row>
    <row r="527" spans="1:4" ht="16.5" customHeight="1">
      <c r="A527" s="145" t="s">
        <v>93</v>
      </c>
      <c r="B527" s="164">
        <v>145</v>
      </c>
      <c r="C527" s="164">
        <v>857</v>
      </c>
      <c r="D527" s="206">
        <f t="shared" si="8"/>
        <v>16.919486581096848</v>
      </c>
    </row>
    <row r="528" spans="1:4" ht="16.5" customHeight="1">
      <c r="A528" s="145" t="s">
        <v>94</v>
      </c>
      <c r="B528" s="164">
        <v>47</v>
      </c>
      <c r="C528" s="164">
        <v>53</v>
      </c>
      <c r="D528" s="206">
        <f t="shared" si="8"/>
        <v>88.67924528301887</v>
      </c>
    </row>
    <row r="529" spans="1:4" ht="16.5" customHeight="1">
      <c r="A529" s="145" t="s">
        <v>95</v>
      </c>
      <c r="B529" s="164">
        <v>0</v>
      </c>
      <c r="C529" s="164">
        <v>0</v>
      </c>
      <c r="D529" s="206" t="e">
        <f t="shared" si="8"/>
        <v>#DIV/0!</v>
      </c>
    </row>
    <row r="530" spans="1:4" ht="16.5" customHeight="1">
      <c r="A530" s="145" t="s">
        <v>448</v>
      </c>
      <c r="B530" s="164">
        <v>936</v>
      </c>
      <c r="C530" s="164">
        <v>1872</v>
      </c>
      <c r="D530" s="206">
        <f t="shared" si="8"/>
        <v>50</v>
      </c>
    </row>
    <row r="531" spans="1:4" ht="16.5" customHeight="1">
      <c r="A531" s="145" t="s">
        <v>449</v>
      </c>
      <c r="B531" s="164">
        <v>1546</v>
      </c>
      <c r="C531" s="164">
        <v>360</v>
      </c>
      <c r="D531" s="206">
        <f t="shared" si="8"/>
        <v>429.44444444444446</v>
      </c>
    </row>
    <row r="532" spans="1:4" ht="16.5" customHeight="1">
      <c r="A532" s="145" t="s">
        <v>450</v>
      </c>
      <c r="B532" s="164">
        <v>236</v>
      </c>
      <c r="C532" s="164">
        <v>98</v>
      </c>
      <c r="D532" s="206">
        <f t="shared" si="8"/>
        <v>240.81632653061226</v>
      </c>
    </row>
    <row r="533" spans="1:4" ht="16.5" customHeight="1">
      <c r="A533" s="145" t="s">
        <v>451</v>
      </c>
      <c r="B533" s="164">
        <v>1220</v>
      </c>
      <c r="C533" s="164">
        <v>3015</v>
      </c>
      <c r="D533" s="206">
        <f t="shared" si="8"/>
        <v>40.46434494195688</v>
      </c>
    </row>
    <row r="534" spans="1:4" ht="16.5" customHeight="1">
      <c r="A534" s="145" t="s">
        <v>452</v>
      </c>
      <c r="B534" s="164">
        <f>SUM(B535:B544)</f>
        <v>4614</v>
      </c>
      <c r="C534" s="164">
        <f>SUM(C535:C544)</f>
        <v>3228</v>
      </c>
      <c r="D534" s="206">
        <f t="shared" si="8"/>
        <v>142.9368029739777</v>
      </c>
    </row>
    <row r="535" spans="1:4" ht="16.5" customHeight="1">
      <c r="A535" s="145" t="s">
        <v>93</v>
      </c>
      <c r="B535" s="164">
        <v>644</v>
      </c>
      <c r="C535" s="164">
        <v>1112</v>
      </c>
      <c r="D535" s="206">
        <f t="shared" si="8"/>
        <v>57.9136690647482</v>
      </c>
    </row>
    <row r="536" spans="1:4" ht="16.5" customHeight="1">
      <c r="A536" s="145" t="s">
        <v>94</v>
      </c>
      <c r="B536" s="164">
        <v>15</v>
      </c>
      <c r="C536" s="164">
        <v>2</v>
      </c>
      <c r="D536" s="206">
        <f t="shared" si="8"/>
        <v>750</v>
      </c>
    </row>
    <row r="537" spans="1:4" ht="16.5" customHeight="1">
      <c r="A537" s="145" t="s">
        <v>95</v>
      </c>
      <c r="B537" s="164">
        <v>0</v>
      </c>
      <c r="C537" s="164">
        <v>0</v>
      </c>
      <c r="D537" s="206" t="e">
        <f t="shared" si="8"/>
        <v>#DIV/0!</v>
      </c>
    </row>
    <row r="538" spans="1:4" ht="16.5" customHeight="1">
      <c r="A538" s="145" t="s">
        <v>453</v>
      </c>
      <c r="B538" s="164">
        <v>0</v>
      </c>
      <c r="C538" s="164">
        <v>51</v>
      </c>
      <c r="D538" s="206">
        <f t="shared" si="8"/>
        <v>0</v>
      </c>
    </row>
    <row r="539" spans="1:4" ht="16.5" customHeight="1">
      <c r="A539" s="145" t="s">
        <v>454</v>
      </c>
      <c r="B539" s="164">
        <v>210</v>
      </c>
      <c r="C539" s="164">
        <v>142</v>
      </c>
      <c r="D539" s="206">
        <f t="shared" si="8"/>
        <v>147.88732394366198</v>
      </c>
    </row>
    <row r="540" spans="1:4" ht="16.5" customHeight="1">
      <c r="A540" s="145" t="s">
        <v>455</v>
      </c>
      <c r="B540" s="164">
        <v>162</v>
      </c>
      <c r="C540" s="164">
        <v>53</v>
      </c>
      <c r="D540" s="206">
        <f t="shared" si="8"/>
        <v>305.66037735849056</v>
      </c>
    </row>
    <row r="541" spans="1:4" ht="16.5" customHeight="1">
      <c r="A541" s="145" t="s">
        <v>456</v>
      </c>
      <c r="B541" s="164">
        <v>248</v>
      </c>
      <c r="C541" s="164">
        <v>152</v>
      </c>
      <c r="D541" s="206">
        <f t="shared" si="8"/>
        <v>163.1578947368421</v>
      </c>
    </row>
    <row r="542" spans="1:4" ht="16.5" customHeight="1">
      <c r="A542" s="145" t="s">
        <v>457</v>
      </c>
      <c r="B542" s="164">
        <v>383</v>
      </c>
      <c r="C542" s="164">
        <v>428</v>
      </c>
      <c r="D542" s="206">
        <f t="shared" si="8"/>
        <v>89.48598130841121</v>
      </c>
    </row>
    <row r="543" spans="1:4" ht="16.5" customHeight="1">
      <c r="A543" s="145" t="s">
        <v>458</v>
      </c>
      <c r="B543" s="164">
        <v>0</v>
      </c>
      <c r="C543" s="164">
        <v>0</v>
      </c>
      <c r="D543" s="206" t="e">
        <f t="shared" si="8"/>
        <v>#DIV/0!</v>
      </c>
    </row>
    <row r="544" spans="1:4" ht="16.5" customHeight="1">
      <c r="A544" s="145" t="s">
        <v>459</v>
      </c>
      <c r="B544" s="164">
        <v>2952</v>
      </c>
      <c r="C544" s="164">
        <v>1288</v>
      </c>
      <c r="D544" s="206">
        <f t="shared" si="8"/>
        <v>229.19254658385094</v>
      </c>
    </row>
    <row r="545" spans="1:4" ht="16.5" customHeight="1">
      <c r="A545" s="145" t="s">
        <v>460</v>
      </c>
      <c r="B545" s="164">
        <f>SUM(B546:B553)</f>
        <v>3324</v>
      </c>
      <c r="C545" s="164">
        <v>2912</v>
      </c>
      <c r="D545" s="206">
        <f t="shared" si="8"/>
        <v>114.14835164835165</v>
      </c>
    </row>
    <row r="546" spans="1:4" ht="16.5" customHeight="1">
      <c r="A546" s="145" t="s">
        <v>93</v>
      </c>
      <c r="B546" s="164">
        <v>1455</v>
      </c>
      <c r="C546" s="164">
        <v>914</v>
      </c>
      <c r="D546" s="206">
        <f t="shared" si="8"/>
        <v>159.19037199124725</v>
      </c>
    </row>
    <row r="547" spans="1:4" ht="16.5" customHeight="1">
      <c r="A547" s="145" t="s">
        <v>94</v>
      </c>
      <c r="B547" s="164">
        <v>17</v>
      </c>
      <c r="C547" s="164">
        <v>121</v>
      </c>
      <c r="D547" s="206">
        <f t="shared" si="8"/>
        <v>14.049586776859504</v>
      </c>
    </row>
    <row r="548" spans="1:4" ht="16.5" customHeight="1">
      <c r="A548" s="145" t="s">
        <v>95</v>
      </c>
      <c r="B548" s="164">
        <v>0</v>
      </c>
      <c r="C548" s="164">
        <v>0</v>
      </c>
      <c r="D548" s="206" t="e">
        <f t="shared" si="8"/>
        <v>#DIV/0!</v>
      </c>
    </row>
    <row r="549" spans="1:4" ht="16.5" customHeight="1">
      <c r="A549" s="145" t="s">
        <v>461</v>
      </c>
      <c r="B549" s="164">
        <v>104</v>
      </c>
      <c r="C549" s="164">
        <v>101</v>
      </c>
      <c r="D549" s="206">
        <f t="shared" si="8"/>
        <v>102.97029702970298</v>
      </c>
    </row>
    <row r="550" spans="1:4" ht="16.5" customHeight="1">
      <c r="A550" s="145" t="s">
        <v>462</v>
      </c>
      <c r="B550" s="164">
        <v>78</v>
      </c>
      <c r="C550" s="164">
        <v>20</v>
      </c>
      <c r="D550" s="206">
        <f t="shared" si="8"/>
        <v>390</v>
      </c>
    </row>
    <row r="551" spans="1:4" ht="16.5" customHeight="1">
      <c r="A551" s="145" t="s">
        <v>463</v>
      </c>
      <c r="B551" s="164">
        <v>0</v>
      </c>
      <c r="C551" s="164">
        <v>0</v>
      </c>
      <c r="D551" s="206" t="e">
        <f t="shared" si="8"/>
        <v>#DIV/0!</v>
      </c>
    </row>
    <row r="552" spans="1:4" ht="16.5" customHeight="1">
      <c r="A552" s="145" t="s">
        <v>464</v>
      </c>
      <c r="B552" s="164">
        <v>1301</v>
      </c>
      <c r="C552" s="164">
        <v>1601</v>
      </c>
      <c r="D552" s="206">
        <f t="shared" si="8"/>
        <v>81.26171143035603</v>
      </c>
    </row>
    <row r="553" spans="1:4" ht="16.5" customHeight="1">
      <c r="A553" s="145" t="s">
        <v>465</v>
      </c>
      <c r="B553" s="164">
        <v>369</v>
      </c>
      <c r="C553" s="164">
        <v>155</v>
      </c>
      <c r="D553" s="206">
        <f t="shared" si="8"/>
        <v>238.06451612903228</v>
      </c>
    </row>
    <row r="554" spans="1:4" ht="16.5" customHeight="1">
      <c r="A554" s="145" t="s">
        <v>466</v>
      </c>
      <c r="B554" s="164">
        <f>SUM(B555:B561)</f>
        <v>11194</v>
      </c>
      <c r="C554" s="164">
        <v>11063</v>
      </c>
      <c r="D554" s="206">
        <f t="shared" si="8"/>
        <v>101.1841272710838</v>
      </c>
    </row>
    <row r="555" spans="1:4" ht="16.5" customHeight="1">
      <c r="A555" s="145" t="s">
        <v>93</v>
      </c>
      <c r="B555" s="164">
        <v>3307</v>
      </c>
      <c r="C555" s="164">
        <v>3020</v>
      </c>
      <c r="D555" s="206">
        <f t="shared" si="8"/>
        <v>109.50331125827815</v>
      </c>
    </row>
    <row r="556" spans="1:4" ht="16.5" customHeight="1">
      <c r="A556" s="145" t="s">
        <v>94</v>
      </c>
      <c r="B556" s="164">
        <v>1003</v>
      </c>
      <c r="C556" s="164">
        <v>811</v>
      </c>
      <c r="D556" s="206">
        <f t="shared" si="8"/>
        <v>123.67447595561036</v>
      </c>
    </row>
    <row r="557" spans="1:4" ht="16.5" customHeight="1">
      <c r="A557" s="145" t="s">
        <v>95</v>
      </c>
      <c r="B557" s="164">
        <v>0</v>
      </c>
      <c r="C557" s="164">
        <v>0</v>
      </c>
      <c r="D557" s="206" t="e">
        <f t="shared" si="8"/>
        <v>#DIV/0!</v>
      </c>
    </row>
    <row r="558" spans="1:4" ht="16.5" customHeight="1">
      <c r="A558" s="145" t="s">
        <v>467</v>
      </c>
      <c r="B558" s="164">
        <v>254</v>
      </c>
      <c r="C558" s="164">
        <v>541</v>
      </c>
      <c r="D558" s="206">
        <f t="shared" si="8"/>
        <v>46.950092421441774</v>
      </c>
    </row>
    <row r="559" spans="1:4" ht="16.5" customHeight="1">
      <c r="A559" s="145" t="s">
        <v>468</v>
      </c>
      <c r="B559" s="164">
        <v>2270</v>
      </c>
      <c r="C559" s="164">
        <v>2901</v>
      </c>
      <c r="D559" s="206">
        <f t="shared" si="8"/>
        <v>78.24887969665633</v>
      </c>
    </row>
    <row r="560" spans="1:4" ht="16.5" customHeight="1">
      <c r="A560" s="145" t="s">
        <v>469</v>
      </c>
      <c r="B560" s="164">
        <v>87</v>
      </c>
      <c r="C560" s="164"/>
      <c r="D560" s="206" t="e">
        <f t="shared" si="8"/>
        <v>#DIV/0!</v>
      </c>
    </row>
    <row r="561" spans="1:4" ht="16.5" customHeight="1">
      <c r="A561" s="145" t="s">
        <v>470</v>
      </c>
      <c r="B561" s="164">
        <v>4273</v>
      </c>
      <c r="C561" s="164">
        <v>3790</v>
      </c>
      <c r="D561" s="206">
        <f t="shared" si="8"/>
        <v>112.74406332453826</v>
      </c>
    </row>
    <row r="562" spans="1:4" ht="16.5" customHeight="1">
      <c r="A562" s="145" t="s">
        <v>471</v>
      </c>
      <c r="B562" s="164">
        <f>SUM(B563:B565)</f>
        <v>20100</v>
      </c>
      <c r="C562" s="164">
        <v>32926</v>
      </c>
      <c r="D562" s="206">
        <f t="shared" si="8"/>
        <v>61.04598189880338</v>
      </c>
    </row>
    <row r="563" spans="1:4" ht="16.5" customHeight="1">
      <c r="A563" s="145" t="s">
        <v>472</v>
      </c>
      <c r="B563" s="164">
        <v>411</v>
      </c>
      <c r="C563" s="164">
        <v>437</v>
      </c>
      <c r="D563" s="206">
        <f t="shared" si="8"/>
        <v>94.05034324942791</v>
      </c>
    </row>
    <row r="564" spans="1:4" ht="16.5" customHeight="1">
      <c r="A564" s="145" t="s">
        <v>473</v>
      </c>
      <c r="B564" s="164">
        <v>1062</v>
      </c>
      <c r="C564" s="164">
        <v>1348</v>
      </c>
      <c r="D564" s="206">
        <f t="shared" si="8"/>
        <v>78.7833827893175</v>
      </c>
    </row>
    <row r="565" spans="1:4" ht="16.5" customHeight="1">
      <c r="A565" s="145" t="s">
        <v>474</v>
      </c>
      <c r="B565" s="164">
        <v>18627</v>
      </c>
      <c r="C565" s="164">
        <v>31141</v>
      </c>
      <c r="D565" s="206">
        <f t="shared" si="8"/>
        <v>59.81503484152725</v>
      </c>
    </row>
    <row r="566" spans="1:4" s="171" customFormat="1" ht="16.5" customHeight="1">
      <c r="A566" s="175" t="s">
        <v>475</v>
      </c>
      <c r="B566" s="179">
        <f>B567+B581+B589+B597+B601+B611+B619+B626+B634+B643+B648+B651+B654+B657+B660+B663+B667+B683+B672+B680</f>
        <v>797532</v>
      </c>
      <c r="C566" s="179">
        <f>C567+C581+C589+C597+C601+C611+C619+C626+C634+C643+C648+C651+C654+C657+C660+C663+C667+C683+C672</f>
        <v>982986</v>
      </c>
      <c r="D566" s="206">
        <f t="shared" si="8"/>
        <v>81.13360719277793</v>
      </c>
    </row>
    <row r="567" spans="1:4" ht="16.5" customHeight="1">
      <c r="A567" s="145" t="s">
        <v>476</v>
      </c>
      <c r="B567" s="164">
        <f>SUM(B568:B580)</f>
        <v>29509</v>
      </c>
      <c r="C567" s="164">
        <f>SUM(C568:C580)</f>
        <v>41405</v>
      </c>
      <c r="D567" s="206">
        <f t="shared" si="8"/>
        <v>71.26917039004951</v>
      </c>
    </row>
    <row r="568" spans="1:4" ht="16.5" customHeight="1">
      <c r="A568" s="145" t="s">
        <v>93</v>
      </c>
      <c r="B568" s="164">
        <v>12732</v>
      </c>
      <c r="C568" s="164">
        <v>15117</v>
      </c>
      <c r="D568" s="206">
        <f t="shared" si="8"/>
        <v>84.22306013097837</v>
      </c>
    </row>
    <row r="569" spans="1:4" ht="16.5" customHeight="1">
      <c r="A569" s="145" t="s">
        <v>94</v>
      </c>
      <c r="B569" s="164">
        <v>2342</v>
      </c>
      <c r="C569" s="164">
        <v>2347</v>
      </c>
      <c r="D569" s="206">
        <f t="shared" si="8"/>
        <v>99.7869620792501</v>
      </c>
    </row>
    <row r="570" spans="1:4" ht="16.5" customHeight="1">
      <c r="A570" s="145" t="s">
        <v>95</v>
      </c>
      <c r="B570" s="164">
        <v>5</v>
      </c>
      <c r="C570" s="164">
        <v>4</v>
      </c>
      <c r="D570" s="206">
        <f t="shared" si="8"/>
        <v>125</v>
      </c>
    </row>
    <row r="571" spans="1:4" ht="16.5" customHeight="1">
      <c r="A571" s="145" t="s">
        <v>477</v>
      </c>
      <c r="B571" s="164">
        <v>1126</v>
      </c>
      <c r="C571" s="164">
        <v>12</v>
      </c>
      <c r="D571" s="206">
        <f t="shared" si="8"/>
        <v>9383.333333333332</v>
      </c>
    </row>
    <row r="572" spans="1:4" ht="16.5" customHeight="1">
      <c r="A572" s="145" t="s">
        <v>478</v>
      </c>
      <c r="B572" s="164">
        <v>1037</v>
      </c>
      <c r="C572" s="164">
        <v>1130</v>
      </c>
      <c r="D572" s="206">
        <f t="shared" si="8"/>
        <v>91.76991150442478</v>
      </c>
    </row>
    <row r="573" spans="1:4" ht="16.5" customHeight="1">
      <c r="A573" s="145" t="s">
        <v>479</v>
      </c>
      <c r="B573" s="164">
        <v>869</v>
      </c>
      <c r="C573" s="164">
        <v>1444</v>
      </c>
      <c r="D573" s="206">
        <f t="shared" si="8"/>
        <v>60.180055401662045</v>
      </c>
    </row>
    <row r="574" spans="1:4" ht="16.5" customHeight="1">
      <c r="A574" s="145" t="s">
        <v>480</v>
      </c>
      <c r="B574" s="164">
        <v>1203</v>
      </c>
      <c r="C574" s="164">
        <v>4226</v>
      </c>
      <c r="D574" s="206">
        <f t="shared" si="8"/>
        <v>28.466635115948886</v>
      </c>
    </row>
    <row r="575" spans="1:4" ht="16.5" customHeight="1">
      <c r="A575" s="145" t="s">
        <v>134</v>
      </c>
      <c r="B575" s="164">
        <v>64</v>
      </c>
      <c r="C575" s="164">
        <v>109</v>
      </c>
      <c r="D575" s="206">
        <f t="shared" si="8"/>
        <v>58.71559633027523</v>
      </c>
    </row>
    <row r="576" spans="1:4" ht="16.5" customHeight="1">
      <c r="A576" s="145" t="s">
        <v>481</v>
      </c>
      <c r="B576" s="164">
        <v>5248</v>
      </c>
      <c r="C576" s="164">
        <v>8561</v>
      </c>
      <c r="D576" s="206">
        <f t="shared" si="8"/>
        <v>61.30124985398901</v>
      </c>
    </row>
    <row r="577" spans="1:4" ht="16.5" customHeight="1">
      <c r="A577" s="145" t="s">
        <v>482</v>
      </c>
      <c r="B577" s="164">
        <v>294</v>
      </c>
      <c r="C577" s="164">
        <v>106</v>
      </c>
      <c r="D577" s="206">
        <f t="shared" si="8"/>
        <v>277.35849056603774</v>
      </c>
    </row>
    <row r="578" spans="1:4" ht="16.5" customHeight="1">
      <c r="A578" s="145" t="s">
        <v>483</v>
      </c>
      <c r="B578" s="164">
        <v>367</v>
      </c>
      <c r="C578" s="164">
        <v>393</v>
      </c>
      <c r="D578" s="206">
        <f t="shared" si="8"/>
        <v>93.38422391857506</v>
      </c>
    </row>
    <row r="579" spans="1:4" ht="16.5" customHeight="1">
      <c r="A579" s="145" t="s">
        <v>484</v>
      </c>
      <c r="B579" s="164">
        <v>284</v>
      </c>
      <c r="C579" s="164">
        <v>282</v>
      </c>
      <c r="D579" s="206">
        <f t="shared" si="8"/>
        <v>100.70921985815602</v>
      </c>
    </row>
    <row r="580" spans="1:4" ht="16.5" customHeight="1">
      <c r="A580" s="145" t="s">
        <v>485</v>
      </c>
      <c r="B580" s="164">
        <v>3938</v>
      </c>
      <c r="C580" s="164">
        <v>7674</v>
      </c>
      <c r="D580" s="206">
        <f t="shared" si="8"/>
        <v>51.31613239510033</v>
      </c>
    </row>
    <row r="581" spans="1:4" ht="16.5" customHeight="1">
      <c r="A581" s="145" t="s">
        <v>486</v>
      </c>
      <c r="B581" s="164">
        <f>SUM(B582:B588)</f>
        <v>21530</v>
      </c>
      <c r="C581" s="164">
        <v>28619</v>
      </c>
      <c r="D581" s="206">
        <f t="shared" si="8"/>
        <v>75.22974247877285</v>
      </c>
    </row>
    <row r="582" spans="1:4" ht="16.5" customHeight="1">
      <c r="A582" s="145" t="s">
        <v>93</v>
      </c>
      <c r="B582" s="164">
        <v>9746</v>
      </c>
      <c r="C582" s="164">
        <v>10366</v>
      </c>
      <c r="D582" s="206">
        <f aca="true" t="shared" si="9" ref="D582:D645">B582/C582*100</f>
        <v>94.01890796835809</v>
      </c>
    </row>
    <row r="583" spans="1:4" ht="16.5" customHeight="1">
      <c r="A583" s="145" t="s">
        <v>94</v>
      </c>
      <c r="B583" s="164">
        <v>1467</v>
      </c>
      <c r="C583" s="164">
        <v>2520</v>
      </c>
      <c r="D583" s="206">
        <f t="shared" si="9"/>
        <v>58.214285714285715</v>
      </c>
    </row>
    <row r="584" spans="1:4" ht="16.5" customHeight="1">
      <c r="A584" s="145" t="s">
        <v>95</v>
      </c>
      <c r="B584" s="164">
        <v>0</v>
      </c>
      <c r="C584" s="164">
        <v>82</v>
      </c>
      <c r="D584" s="206">
        <f t="shared" si="9"/>
        <v>0</v>
      </c>
    </row>
    <row r="585" spans="1:4" ht="16.5" customHeight="1">
      <c r="A585" s="145" t="s">
        <v>487</v>
      </c>
      <c r="B585" s="164">
        <v>0</v>
      </c>
      <c r="C585" s="164">
        <v>0</v>
      </c>
      <c r="D585" s="206" t="e">
        <f t="shared" si="9"/>
        <v>#DIV/0!</v>
      </c>
    </row>
    <row r="586" spans="1:4" ht="16.5" customHeight="1">
      <c r="A586" s="145" t="s">
        <v>488</v>
      </c>
      <c r="B586" s="164">
        <v>179</v>
      </c>
      <c r="C586" s="164">
        <v>205</v>
      </c>
      <c r="D586" s="206">
        <f t="shared" si="9"/>
        <v>87.3170731707317</v>
      </c>
    </row>
    <row r="587" spans="1:4" ht="16.5" customHeight="1">
      <c r="A587" s="145" t="s">
        <v>489</v>
      </c>
      <c r="B587" s="164">
        <v>6114</v>
      </c>
      <c r="C587" s="164">
        <v>11525</v>
      </c>
      <c r="D587" s="206">
        <f t="shared" si="9"/>
        <v>53.049891540130155</v>
      </c>
    </row>
    <row r="588" spans="1:4" ht="16.5" customHeight="1">
      <c r="A588" s="145" t="s">
        <v>490</v>
      </c>
      <c r="B588" s="164">
        <v>4024</v>
      </c>
      <c r="C588" s="164">
        <v>3921</v>
      </c>
      <c r="D588" s="206">
        <f t="shared" si="9"/>
        <v>102.62688089773017</v>
      </c>
    </row>
    <row r="589" spans="1:4" ht="16.5" customHeight="1">
      <c r="A589" s="145" t="s">
        <v>491</v>
      </c>
      <c r="B589" s="164">
        <f>SUM(B590:B596)</f>
        <v>252523</v>
      </c>
      <c r="C589" s="164">
        <f>SUM(C590:C596)</f>
        <v>220318</v>
      </c>
      <c r="D589" s="206">
        <f t="shared" si="9"/>
        <v>114.61750742109133</v>
      </c>
    </row>
    <row r="590" spans="1:4" ht="16.5" customHeight="1">
      <c r="A590" s="145" t="s">
        <v>492</v>
      </c>
      <c r="B590" s="164">
        <v>38488</v>
      </c>
      <c r="C590" s="164">
        <v>18602</v>
      </c>
      <c r="D590" s="206">
        <f t="shared" si="9"/>
        <v>206.90248360391354</v>
      </c>
    </row>
    <row r="591" spans="1:4" ht="16.5" customHeight="1">
      <c r="A591" s="145" t="s">
        <v>493</v>
      </c>
      <c r="B591" s="164">
        <v>10416</v>
      </c>
      <c r="C591" s="164">
        <v>24465</v>
      </c>
      <c r="D591" s="206">
        <f t="shared" si="9"/>
        <v>42.57510729613734</v>
      </c>
    </row>
    <row r="592" spans="1:4" ht="16.5" customHeight="1">
      <c r="A592" s="145" t="s">
        <v>494</v>
      </c>
      <c r="B592" s="164">
        <v>4</v>
      </c>
      <c r="C592" s="164">
        <v>14</v>
      </c>
      <c r="D592" s="206">
        <f t="shared" si="9"/>
        <v>28.57142857142857</v>
      </c>
    </row>
    <row r="593" spans="1:4" ht="16.5" customHeight="1">
      <c r="A593" s="145" t="s">
        <v>495</v>
      </c>
      <c r="B593" s="164">
        <v>76293</v>
      </c>
      <c r="C593" s="164">
        <v>33755</v>
      </c>
      <c r="D593" s="206">
        <f t="shared" si="9"/>
        <v>226.0198489112724</v>
      </c>
    </row>
    <row r="594" spans="1:4" ht="16.5" customHeight="1">
      <c r="A594" s="145" t="s">
        <v>496</v>
      </c>
      <c r="B594" s="164">
        <v>32974</v>
      </c>
      <c r="C594" s="164">
        <v>53</v>
      </c>
      <c r="D594" s="206">
        <f t="shared" si="9"/>
        <v>62215.09433962265</v>
      </c>
    </row>
    <row r="595" spans="1:4" ht="16.5" customHeight="1">
      <c r="A595" s="145" t="s">
        <v>497</v>
      </c>
      <c r="B595" s="164">
        <v>92792</v>
      </c>
      <c r="C595" s="164">
        <v>142571</v>
      </c>
      <c r="D595" s="206">
        <f t="shared" si="9"/>
        <v>65.08476478386207</v>
      </c>
    </row>
    <row r="596" spans="1:4" ht="16.5" customHeight="1">
      <c r="A596" s="145" t="s">
        <v>498</v>
      </c>
      <c r="B596" s="164">
        <v>1556</v>
      </c>
      <c r="C596" s="164">
        <v>858</v>
      </c>
      <c r="D596" s="206">
        <f t="shared" si="9"/>
        <v>181.35198135198135</v>
      </c>
    </row>
    <row r="597" spans="1:4" ht="16.5" customHeight="1">
      <c r="A597" s="145" t="s">
        <v>499</v>
      </c>
      <c r="B597" s="164">
        <f>SUM(B598:B600)</f>
        <v>396</v>
      </c>
      <c r="C597" s="164">
        <f>SUM(C598:C600)</f>
        <v>2306</v>
      </c>
      <c r="D597" s="206">
        <f t="shared" si="9"/>
        <v>17.17259323503903</v>
      </c>
    </row>
    <row r="598" spans="1:4" ht="16.5" customHeight="1">
      <c r="A598" s="145" t="s">
        <v>500</v>
      </c>
      <c r="B598" s="164">
        <v>302</v>
      </c>
      <c r="C598" s="164">
        <v>184</v>
      </c>
      <c r="D598" s="206">
        <f t="shared" si="9"/>
        <v>164.1304347826087</v>
      </c>
    </row>
    <row r="599" spans="1:4" ht="16.5" customHeight="1">
      <c r="A599" s="145" t="s">
        <v>501</v>
      </c>
      <c r="B599" s="164">
        <v>0</v>
      </c>
      <c r="C599" s="164">
        <v>0</v>
      </c>
      <c r="D599" s="206" t="e">
        <f t="shared" si="9"/>
        <v>#DIV/0!</v>
      </c>
    </row>
    <row r="600" spans="1:4" ht="16.5" customHeight="1">
      <c r="A600" s="145" t="s">
        <v>502</v>
      </c>
      <c r="B600" s="164">
        <v>94</v>
      </c>
      <c r="C600" s="164">
        <v>2122</v>
      </c>
      <c r="D600" s="206">
        <f t="shared" si="9"/>
        <v>4.429783223374175</v>
      </c>
    </row>
    <row r="601" spans="1:4" ht="16.5" customHeight="1">
      <c r="A601" s="145" t="s">
        <v>503</v>
      </c>
      <c r="B601" s="164">
        <f>SUM(B602:B610)</f>
        <v>35788</v>
      </c>
      <c r="C601" s="164">
        <f>SUM(C602:C610)</f>
        <v>33644</v>
      </c>
      <c r="D601" s="206">
        <f t="shared" si="9"/>
        <v>106.37260729996434</v>
      </c>
    </row>
    <row r="602" spans="1:4" ht="16.5" customHeight="1">
      <c r="A602" s="145" t="s">
        <v>504</v>
      </c>
      <c r="B602" s="164">
        <v>1764</v>
      </c>
      <c r="C602" s="164">
        <v>2100</v>
      </c>
      <c r="D602" s="206">
        <f t="shared" si="9"/>
        <v>84</v>
      </c>
    </row>
    <row r="603" spans="1:4" ht="16.5" customHeight="1">
      <c r="A603" s="145" t="s">
        <v>505</v>
      </c>
      <c r="B603" s="164">
        <v>86</v>
      </c>
      <c r="C603" s="164">
        <v>689</v>
      </c>
      <c r="D603" s="206">
        <f t="shared" si="9"/>
        <v>12.481857764876633</v>
      </c>
    </row>
    <row r="604" spans="1:4" ht="16.5" customHeight="1">
      <c r="A604" s="145" t="s">
        <v>506</v>
      </c>
      <c r="B604" s="164">
        <v>284</v>
      </c>
      <c r="C604" s="164">
        <v>1059</v>
      </c>
      <c r="D604" s="206">
        <f t="shared" si="9"/>
        <v>26.817752596789425</v>
      </c>
    </row>
    <row r="605" spans="1:4" ht="16.5" customHeight="1">
      <c r="A605" s="145" t="s">
        <v>507</v>
      </c>
      <c r="B605" s="164">
        <v>4877</v>
      </c>
      <c r="C605" s="164">
        <v>4301</v>
      </c>
      <c r="D605" s="206">
        <f t="shared" si="9"/>
        <v>113.39223436410137</v>
      </c>
    </row>
    <row r="606" spans="1:4" ht="16.5" customHeight="1">
      <c r="A606" s="145" t="s">
        <v>508</v>
      </c>
      <c r="B606" s="164">
        <v>9</v>
      </c>
      <c r="C606" s="164">
        <v>42</v>
      </c>
      <c r="D606" s="206">
        <f t="shared" si="9"/>
        <v>21.428571428571427</v>
      </c>
    </row>
    <row r="607" spans="1:4" ht="16.5" customHeight="1">
      <c r="A607" s="145" t="s">
        <v>509</v>
      </c>
      <c r="B607" s="164">
        <v>0</v>
      </c>
      <c r="C607" s="164">
        <v>238</v>
      </c>
      <c r="D607" s="206">
        <f t="shared" si="9"/>
        <v>0</v>
      </c>
    </row>
    <row r="608" spans="1:4" ht="16.5" customHeight="1">
      <c r="A608" s="145" t="s">
        <v>510</v>
      </c>
      <c r="B608" s="164">
        <v>508</v>
      </c>
      <c r="C608" s="164">
        <v>214</v>
      </c>
      <c r="D608" s="206">
        <f t="shared" si="9"/>
        <v>237.38317757009347</v>
      </c>
    </row>
    <row r="609" spans="1:4" ht="16.5" customHeight="1">
      <c r="A609" s="145" t="s">
        <v>511</v>
      </c>
      <c r="B609" s="164">
        <v>0</v>
      </c>
      <c r="C609" s="164">
        <v>0</v>
      </c>
      <c r="D609" s="206" t="e">
        <f t="shared" si="9"/>
        <v>#DIV/0!</v>
      </c>
    </row>
    <row r="610" spans="1:4" ht="16.5" customHeight="1">
      <c r="A610" s="145" t="s">
        <v>512</v>
      </c>
      <c r="B610" s="164">
        <v>28260</v>
      </c>
      <c r="C610" s="164">
        <v>25001</v>
      </c>
      <c r="D610" s="206">
        <f t="shared" si="9"/>
        <v>113.03547858085676</v>
      </c>
    </row>
    <row r="611" spans="1:4" ht="16.5" customHeight="1">
      <c r="A611" s="145" t="s">
        <v>513</v>
      </c>
      <c r="B611" s="164">
        <f>SUM(B612:B618)</f>
        <v>74578</v>
      </c>
      <c r="C611" s="164">
        <f>SUM(C612:C618)</f>
        <v>66920</v>
      </c>
      <c r="D611" s="206">
        <f t="shared" si="9"/>
        <v>111.44351464435147</v>
      </c>
    </row>
    <row r="612" spans="1:4" ht="16.5" customHeight="1">
      <c r="A612" s="145" t="s">
        <v>514</v>
      </c>
      <c r="B612" s="164">
        <v>10361</v>
      </c>
      <c r="C612" s="164">
        <v>9916</v>
      </c>
      <c r="D612" s="206">
        <f t="shared" si="9"/>
        <v>104.48769665187577</v>
      </c>
    </row>
    <row r="613" spans="1:4" ht="16.5" customHeight="1">
      <c r="A613" s="145" t="s">
        <v>515</v>
      </c>
      <c r="B613" s="164">
        <v>19107</v>
      </c>
      <c r="C613" s="164">
        <v>22487</v>
      </c>
      <c r="D613" s="206">
        <f t="shared" si="9"/>
        <v>84.96909325388002</v>
      </c>
    </row>
    <row r="614" spans="1:4" ht="16.5" customHeight="1">
      <c r="A614" s="145" t="s">
        <v>516</v>
      </c>
      <c r="B614" s="164">
        <v>8334</v>
      </c>
      <c r="C614" s="164">
        <v>8685</v>
      </c>
      <c r="D614" s="206">
        <f t="shared" si="9"/>
        <v>95.95854922279793</v>
      </c>
    </row>
    <row r="615" spans="1:4" ht="16.5" customHeight="1">
      <c r="A615" s="145" t="s">
        <v>517</v>
      </c>
      <c r="B615" s="164">
        <v>116</v>
      </c>
      <c r="C615" s="164">
        <v>389</v>
      </c>
      <c r="D615" s="206">
        <f t="shared" si="9"/>
        <v>29.82005141388175</v>
      </c>
    </row>
    <row r="616" spans="1:4" ht="16.5" customHeight="1">
      <c r="A616" s="145" t="s">
        <v>518</v>
      </c>
      <c r="B616" s="164">
        <v>5456</v>
      </c>
      <c r="C616" s="164">
        <v>3562</v>
      </c>
      <c r="D616" s="206">
        <f t="shared" si="9"/>
        <v>153.1723750701853</v>
      </c>
    </row>
    <row r="617" spans="1:4" ht="16.5" customHeight="1">
      <c r="A617" s="145" t="s">
        <v>519</v>
      </c>
      <c r="B617" s="164">
        <v>846</v>
      </c>
      <c r="C617" s="164">
        <v>1710</v>
      </c>
      <c r="D617" s="206">
        <f t="shared" si="9"/>
        <v>49.473684210526315</v>
      </c>
    </row>
    <row r="618" spans="1:4" ht="16.5" customHeight="1">
      <c r="A618" s="145" t="s">
        <v>520</v>
      </c>
      <c r="B618" s="164">
        <v>30358</v>
      </c>
      <c r="C618" s="164">
        <v>20171</v>
      </c>
      <c r="D618" s="206">
        <f t="shared" si="9"/>
        <v>150.50319766000695</v>
      </c>
    </row>
    <row r="619" spans="1:4" ht="16.5" customHeight="1">
      <c r="A619" s="145" t="s">
        <v>521</v>
      </c>
      <c r="B619" s="164">
        <f>SUM(B620:B625)</f>
        <v>19989</v>
      </c>
      <c r="C619" s="164">
        <f>SUM(C620:C625)</f>
        <v>11408</v>
      </c>
      <c r="D619" s="206">
        <f t="shared" si="9"/>
        <v>175.21914446002805</v>
      </c>
    </row>
    <row r="620" spans="1:4" ht="16.5" customHeight="1">
      <c r="A620" s="145" t="s">
        <v>522</v>
      </c>
      <c r="B620" s="164">
        <v>2221</v>
      </c>
      <c r="C620" s="164">
        <v>1852</v>
      </c>
      <c r="D620" s="206">
        <f t="shared" si="9"/>
        <v>119.9244060475162</v>
      </c>
    </row>
    <row r="621" spans="1:4" ht="16.5" customHeight="1">
      <c r="A621" s="145" t="s">
        <v>523</v>
      </c>
      <c r="B621" s="164">
        <v>3172</v>
      </c>
      <c r="C621" s="164">
        <v>2877</v>
      </c>
      <c r="D621" s="206">
        <f t="shared" si="9"/>
        <v>110.25373653110879</v>
      </c>
    </row>
    <row r="622" spans="1:4" ht="16.5" customHeight="1">
      <c r="A622" s="145" t="s">
        <v>524</v>
      </c>
      <c r="B622" s="164">
        <v>349</v>
      </c>
      <c r="C622" s="164">
        <v>409</v>
      </c>
      <c r="D622" s="206">
        <f t="shared" si="9"/>
        <v>85.33007334963325</v>
      </c>
    </row>
    <row r="623" spans="1:4" ht="16.5" customHeight="1">
      <c r="A623" s="145" t="s">
        <v>525</v>
      </c>
      <c r="B623" s="164">
        <v>99</v>
      </c>
      <c r="C623" s="164">
        <v>318</v>
      </c>
      <c r="D623" s="206">
        <f t="shared" si="9"/>
        <v>31.132075471698112</v>
      </c>
    </row>
    <row r="624" spans="1:4" ht="16.5" customHeight="1">
      <c r="A624" s="145" t="s">
        <v>526</v>
      </c>
      <c r="B624" s="164">
        <v>3301</v>
      </c>
      <c r="C624" s="164">
        <v>1092</v>
      </c>
      <c r="D624" s="206">
        <f t="shared" si="9"/>
        <v>302.2893772893773</v>
      </c>
    </row>
    <row r="625" spans="1:4" ht="16.5" customHeight="1">
      <c r="A625" s="145" t="s">
        <v>527</v>
      </c>
      <c r="B625" s="164">
        <v>10847</v>
      </c>
      <c r="C625" s="164">
        <v>4860</v>
      </c>
      <c r="D625" s="206">
        <f t="shared" si="9"/>
        <v>223.18930041152262</v>
      </c>
    </row>
    <row r="626" spans="1:4" ht="16.5" customHeight="1">
      <c r="A626" s="145" t="s">
        <v>528</v>
      </c>
      <c r="B626" s="164">
        <f>SUM(B627:B633)</f>
        <v>12647</v>
      </c>
      <c r="C626" s="164">
        <f>SUM(C627:C633)</f>
        <v>14835</v>
      </c>
      <c r="D626" s="206">
        <f t="shared" si="9"/>
        <v>85.25109538254128</v>
      </c>
    </row>
    <row r="627" spans="1:4" ht="16.5" customHeight="1">
      <c r="A627" s="145" t="s">
        <v>529</v>
      </c>
      <c r="B627" s="164">
        <v>4463</v>
      </c>
      <c r="C627" s="164">
        <v>7678</v>
      </c>
      <c r="D627" s="206">
        <f t="shared" si="9"/>
        <v>58.127116436572024</v>
      </c>
    </row>
    <row r="628" spans="1:4" ht="16.5" customHeight="1">
      <c r="A628" s="145" t="s">
        <v>530</v>
      </c>
      <c r="B628" s="164">
        <v>3720</v>
      </c>
      <c r="C628" s="164">
        <v>3086</v>
      </c>
      <c r="D628" s="206">
        <f t="shared" si="9"/>
        <v>120.54439403758911</v>
      </c>
    </row>
    <row r="629" spans="1:4" ht="16.5" customHeight="1">
      <c r="A629" s="145" t="s">
        <v>531</v>
      </c>
      <c r="B629" s="164">
        <v>0</v>
      </c>
      <c r="C629" s="164">
        <v>0</v>
      </c>
      <c r="D629" s="206" t="e">
        <f t="shared" si="9"/>
        <v>#DIV/0!</v>
      </c>
    </row>
    <row r="630" spans="1:4" ht="16.5" customHeight="1">
      <c r="A630" s="145" t="s">
        <v>532</v>
      </c>
      <c r="B630" s="164">
        <v>2675</v>
      </c>
      <c r="C630" s="164">
        <v>2409</v>
      </c>
      <c r="D630" s="206">
        <f t="shared" si="9"/>
        <v>111.04192611041925</v>
      </c>
    </row>
    <row r="631" spans="1:4" ht="16.5" customHeight="1">
      <c r="A631" s="145" t="s">
        <v>533</v>
      </c>
      <c r="B631" s="164">
        <v>1202</v>
      </c>
      <c r="C631" s="164">
        <v>1212</v>
      </c>
      <c r="D631" s="206">
        <f t="shared" si="9"/>
        <v>99.17491749174917</v>
      </c>
    </row>
    <row r="632" spans="1:4" ht="16.5" customHeight="1">
      <c r="A632" s="145" t="s">
        <v>534</v>
      </c>
      <c r="B632" s="164">
        <v>144</v>
      </c>
      <c r="C632" s="164"/>
      <c r="D632" s="206" t="e">
        <f t="shared" si="9"/>
        <v>#DIV/0!</v>
      </c>
    </row>
    <row r="633" spans="1:4" ht="16.5" customHeight="1">
      <c r="A633" s="145" t="s">
        <v>535</v>
      </c>
      <c r="B633" s="164">
        <v>443</v>
      </c>
      <c r="C633" s="164">
        <v>450</v>
      </c>
      <c r="D633" s="206">
        <f t="shared" si="9"/>
        <v>98.44444444444444</v>
      </c>
    </row>
    <row r="634" spans="1:4" ht="16.5" customHeight="1">
      <c r="A634" s="145" t="s">
        <v>536</v>
      </c>
      <c r="B634" s="164">
        <f>SUM(B635:B642)</f>
        <v>23184</v>
      </c>
      <c r="C634" s="164">
        <f>SUM(C635:C642)</f>
        <v>22015</v>
      </c>
      <c r="D634" s="206">
        <f t="shared" si="9"/>
        <v>105.3100158982512</v>
      </c>
    </row>
    <row r="635" spans="1:4" ht="16.5" customHeight="1">
      <c r="A635" s="145" t="s">
        <v>93</v>
      </c>
      <c r="B635" s="164">
        <v>1570</v>
      </c>
      <c r="C635" s="164">
        <v>1484</v>
      </c>
      <c r="D635" s="206">
        <f t="shared" si="9"/>
        <v>105.79514824797845</v>
      </c>
    </row>
    <row r="636" spans="1:4" ht="16.5" customHeight="1">
      <c r="A636" s="145" t="s">
        <v>94</v>
      </c>
      <c r="B636" s="164">
        <v>82</v>
      </c>
      <c r="C636" s="164">
        <v>662</v>
      </c>
      <c r="D636" s="206">
        <f t="shared" si="9"/>
        <v>12.386706948640484</v>
      </c>
    </row>
    <row r="637" spans="1:4" ht="16.5" customHeight="1">
      <c r="A637" s="145" t="s">
        <v>95</v>
      </c>
      <c r="B637" s="164">
        <v>0</v>
      </c>
      <c r="C637" s="164">
        <v>0</v>
      </c>
      <c r="D637" s="206" t="e">
        <f t="shared" si="9"/>
        <v>#DIV/0!</v>
      </c>
    </row>
    <row r="638" spans="1:4" ht="16.5" customHeight="1">
      <c r="A638" s="145" t="s">
        <v>537</v>
      </c>
      <c r="B638" s="164">
        <v>1207</v>
      </c>
      <c r="C638" s="164">
        <v>985</v>
      </c>
      <c r="D638" s="206">
        <f t="shared" si="9"/>
        <v>122.53807106598984</v>
      </c>
    </row>
    <row r="639" spans="1:4" ht="16.5" customHeight="1">
      <c r="A639" s="145" t="s">
        <v>538</v>
      </c>
      <c r="B639" s="164">
        <v>1550</v>
      </c>
      <c r="C639" s="164">
        <v>2217</v>
      </c>
      <c r="D639" s="206">
        <f t="shared" si="9"/>
        <v>69.91429860171404</v>
      </c>
    </row>
    <row r="640" spans="1:4" ht="16.5" customHeight="1">
      <c r="A640" s="145" t="s">
        <v>539</v>
      </c>
      <c r="B640" s="164">
        <v>77</v>
      </c>
      <c r="C640" s="164">
        <v>30</v>
      </c>
      <c r="D640" s="206">
        <f t="shared" si="9"/>
        <v>256.6666666666667</v>
      </c>
    </row>
    <row r="641" spans="1:4" ht="16.5" customHeight="1">
      <c r="A641" s="145" t="s">
        <v>540</v>
      </c>
      <c r="B641" s="164">
        <v>10238</v>
      </c>
      <c r="C641" s="164">
        <v>6124</v>
      </c>
      <c r="D641" s="206">
        <f t="shared" si="9"/>
        <v>167.17831482691054</v>
      </c>
    </row>
    <row r="642" spans="1:4" ht="16.5" customHeight="1">
      <c r="A642" s="145" t="s">
        <v>541</v>
      </c>
      <c r="B642" s="164">
        <v>8460</v>
      </c>
      <c r="C642" s="164">
        <v>10513</v>
      </c>
      <c r="D642" s="206">
        <f t="shared" si="9"/>
        <v>80.47179682298106</v>
      </c>
    </row>
    <row r="643" spans="1:4" ht="16.5" customHeight="1">
      <c r="A643" s="145" t="s">
        <v>542</v>
      </c>
      <c r="B643" s="164">
        <f>SUM(B644:B647)</f>
        <v>244</v>
      </c>
      <c r="C643" s="164">
        <f>SUM(C644:C647)</f>
        <v>448</v>
      </c>
      <c r="D643" s="206">
        <f t="shared" si="9"/>
        <v>54.46428571428571</v>
      </c>
    </row>
    <row r="644" spans="1:4" ht="16.5" customHeight="1">
      <c r="A644" s="145" t="s">
        <v>93</v>
      </c>
      <c r="B644" s="164">
        <v>90</v>
      </c>
      <c r="C644" s="164">
        <v>354</v>
      </c>
      <c r="D644" s="206">
        <f t="shared" si="9"/>
        <v>25.423728813559322</v>
      </c>
    </row>
    <row r="645" spans="1:4" ht="16.5" customHeight="1">
      <c r="A645" s="145" t="s">
        <v>94</v>
      </c>
      <c r="B645" s="164">
        <v>0</v>
      </c>
      <c r="C645" s="164">
        <v>4</v>
      </c>
      <c r="D645" s="206">
        <f t="shared" si="9"/>
        <v>0</v>
      </c>
    </row>
    <row r="646" spans="1:4" ht="16.5" customHeight="1">
      <c r="A646" s="145" t="s">
        <v>95</v>
      </c>
      <c r="B646" s="164">
        <v>0</v>
      </c>
      <c r="C646" s="164">
        <v>0</v>
      </c>
      <c r="D646" s="206" t="e">
        <f aca="true" t="shared" si="10" ref="D646:D709">B646/C646*100</f>
        <v>#DIV/0!</v>
      </c>
    </row>
    <row r="647" spans="1:4" ht="16.5" customHeight="1">
      <c r="A647" s="145" t="s">
        <v>543</v>
      </c>
      <c r="B647" s="164">
        <v>154</v>
      </c>
      <c r="C647" s="164">
        <v>90</v>
      </c>
      <c r="D647" s="206">
        <f t="shared" si="10"/>
        <v>171.11111111111111</v>
      </c>
    </row>
    <row r="648" spans="1:4" ht="16.5" customHeight="1">
      <c r="A648" s="145" t="s">
        <v>544</v>
      </c>
      <c r="B648" s="164">
        <f>SUM(B649:B650)</f>
        <v>92061</v>
      </c>
      <c r="C648" s="164">
        <f>SUM(C649:C650)</f>
        <v>79559</v>
      </c>
      <c r="D648" s="206">
        <f t="shared" si="10"/>
        <v>115.7141241091517</v>
      </c>
    </row>
    <row r="649" spans="1:4" ht="16.5" customHeight="1">
      <c r="A649" s="145" t="s">
        <v>545</v>
      </c>
      <c r="B649" s="164">
        <v>36805</v>
      </c>
      <c r="C649" s="164">
        <v>32306</v>
      </c>
      <c r="D649" s="206">
        <f t="shared" si="10"/>
        <v>113.92620565839162</v>
      </c>
    </row>
    <row r="650" spans="1:4" ht="16.5" customHeight="1">
      <c r="A650" s="145" t="s">
        <v>546</v>
      </c>
      <c r="B650" s="164">
        <v>55256</v>
      </c>
      <c r="C650" s="164">
        <v>47253</v>
      </c>
      <c r="D650" s="206">
        <f t="shared" si="10"/>
        <v>116.93649080481663</v>
      </c>
    </row>
    <row r="651" spans="1:4" ht="16.5" customHeight="1">
      <c r="A651" s="145" t="s">
        <v>547</v>
      </c>
      <c r="B651" s="164">
        <f>SUM(B652:B653)</f>
        <v>13833</v>
      </c>
      <c r="C651" s="164">
        <f>SUM(C652:C653)</f>
        <v>12881</v>
      </c>
      <c r="D651" s="206">
        <f t="shared" si="10"/>
        <v>107.39073053334369</v>
      </c>
    </row>
    <row r="652" spans="1:4" ht="16.5" customHeight="1">
      <c r="A652" s="145" t="s">
        <v>548</v>
      </c>
      <c r="B652" s="164">
        <v>12541</v>
      </c>
      <c r="C652" s="164">
        <v>11615</v>
      </c>
      <c r="D652" s="206">
        <f t="shared" si="10"/>
        <v>107.97244941885494</v>
      </c>
    </row>
    <row r="653" spans="1:4" ht="16.5" customHeight="1">
      <c r="A653" s="145" t="s">
        <v>549</v>
      </c>
      <c r="B653" s="164">
        <v>1292</v>
      </c>
      <c r="C653" s="164">
        <v>1266</v>
      </c>
      <c r="D653" s="206">
        <f t="shared" si="10"/>
        <v>102.05371248025277</v>
      </c>
    </row>
    <row r="654" spans="1:4" ht="16.5" customHeight="1">
      <c r="A654" s="145" t="s">
        <v>550</v>
      </c>
      <c r="B654" s="164">
        <f>SUM(B655:B656)</f>
        <v>22939</v>
      </c>
      <c r="C654" s="164">
        <v>27008</v>
      </c>
      <c r="D654" s="206">
        <f t="shared" si="10"/>
        <v>84.93409360189574</v>
      </c>
    </row>
    <row r="655" spans="1:4" ht="16.5" customHeight="1">
      <c r="A655" s="145" t="s">
        <v>551</v>
      </c>
      <c r="B655" s="164">
        <v>352</v>
      </c>
      <c r="C655" s="164">
        <v>2748</v>
      </c>
      <c r="D655" s="206">
        <f t="shared" si="10"/>
        <v>12.809315866084425</v>
      </c>
    </row>
    <row r="656" spans="1:4" ht="16.5" customHeight="1">
      <c r="A656" s="145" t="s">
        <v>552</v>
      </c>
      <c r="B656" s="164">
        <v>22587</v>
      </c>
      <c r="C656" s="164">
        <v>24260</v>
      </c>
      <c r="D656" s="206">
        <f t="shared" si="10"/>
        <v>93.10387469084912</v>
      </c>
    </row>
    <row r="657" spans="1:4" ht="16.5" customHeight="1">
      <c r="A657" s="145" t="s">
        <v>553</v>
      </c>
      <c r="B657" s="164">
        <v>10</v>
      </c>
      <c r="C657" s="164">
        <v>6</v>
      </c>
      <c r="D657" s="206">
        <f t="shared" si="10"/>
        <v>166.66666666666669</v>
      </c>
    </row>
    <row r="658" spans="1:4" ht="16.5" customHeight="1">
      <c r="A658" s="145" t="s">
        <v>554</v>
      </c>
      <c r="B658" s="164">
        <v>0</v>
      </c>
      <c r="C658" s="164">
        <v>0</v>
      </c>
      <c r="D658" s="206" t="e">
        <f t="shared" si="10"/>
        <v>#DIV/0!</v>
      </c>
    </row>
    <row r="659" spans="1:4" ht="16.5" customHeight="1">
      <c r="A659" s="145" t="s">
        <v>555</v>
      </c>
      <c r="B659" s="164">
        <v>10</v>
      </c>
      <c r="C659" s="164">
        <v>6</v>
      </c>
      <c r="D659" s="206">
        <f t="shared" si="10"/>
        <v>166.66666666666669</v>
      </c>
    </row>
    <row r="660" spans="1:4" ht="16.5" customHeight="1">
      <c r="A660" s="145" t="s">
        <v>556</v>
      </c>
      <c r="B660" s="164">
        <f>SUM(B661:B662)</f>
        <v>736</v>
      </c>
      <c r="C660" s="164">
        <v>554</v>
      </c>
      <c r="D660" s="206">
        <f t="shared" si="10"/>
        <v>132.8519855595668</v>
      </c>
    </row>
    <row r="661" spans="1:4" ht="16.5" customHeight="1">
      <c r="A661" s="145" t="s">
        <v>557</v>
      </c>
      <c r="B661" s="164">
        <v>122</v>
      </c>
      <c r="C661" s="164">
        <v>100</v>
      </c>
      <c r="D661" s="206">
        <f t="shared" si="10"/>
        <v>122</v>
      </c>
    </row>
    <row r="662" spans="1:4" ht="16.5" customHeight="1">
      <c r="A662" s="145" t="s">
        <v>558</v>
      </c>
      <c r="B662" s="164">
        <v>614</v>
      </c>
      <c r="C662" s="164">
        <v>454</v>
      </c>
      <c r="D662" s="206">
        <f t="shared" si="10"/>
        <v>135.24229074889868</v>
      </c>
    </row>
    <row r="663" spans="1:4" ht="16.5" customHeight="1">
      <c r="A663" s="145" t="s">
        <v>559</v>
      </c>
      <c r="B663" s="164">
        <f>SUM(B664:B666)</f>
        <v>157412</v>
      </c>
      <c r="C663" s="164">
        <v>353142</v>
      </c>
      <c r="D663" s="206">
        <f t="shared" si="10"/>
        <v>44.574703660283966</v>
      </c>
    </row>
    <row r="664" spans="1:4" ht="16.5" customHeight="1">
      <c r="A664" s="145" t="s">
        <v>560</v>
      </c>
      <c r="B664" s="164">
        <v>2439</v>
      </c>
      <c r="C664" s="164">
        <v>209450</v>
      </c>
      <c r="D664" s="206">
        <f t="shared" si="10"/>
        <v>1.1644783957985199</v>
      </c>
    </row>
    <row r="665" spans="1:4" ht="16.5" customHeight="1">
      <c r="A665" s="145" t="s">
        <v>561</v>
      </c>
      <c r="B665" s="164">
        <v>154123</v>
      </c>
      <c r="C665" s="164">
        <v>142187</v>
      </c>
      <c r="D665" s="206">
        <f t="shared" si="10"/>
        <v>108.39457896994801</v>
      </c>
    </row>
    <row r="666" spans="1:4" ht="16.5" customHeight="1">
      <c r="A666" s="145" t="s">
        <v>562</v>
      </c>
      <c r="B666" s="164">
        <v>850</v>
      </c>
      <c r="C666" s="164">
        <v>1505</v>
      </c>
      <c r="D666" s="206">
        <f t="shared" si="10"/>
        <v>56.47840531561462</v>
      </c>
    </row>
    <row r="667" spans="1:4" ht="16.5" customHeight="1">
      <c r="A667" s="145" t="s">
        <v>563</v>
      </c>
      <c r="B667" s="164">
        <f>SUM(B668:B671)</f>
        <v>13991</v>
      </c>
      <c r="C667" s="164">
        <v>6093</v>
      </c>
      <c r="D667" s="206">
        <f t="shared" si="10"/>
        <v>229.62415887083537</v>
      </c>
    </row>
    <row r="668" spans="1:4" ht="16.5" customHeight="1">
      <c r="A668" s="145" t="s">
        <v>564</v>
      </c>
      <c r="B668" s="164">
        <v>1681</v>
      </c>
      <c r="C668" s="164">
        <v>484</v>
      </c>
      <c r="D668" s="206">
        <f t="shared" si="10"/>
        <v>347.31404958677683</v>
      </c>
    </row>
    <row r="669" spans="1:4" ht="16.5" customHeight="1">
      <c r="A669" s="145" t="s">
        <v>565</v>
      </c>
      <c r="B669" s="164">
        <v>4355</v>
      </c>
      <c r="C669" s="164">
        <v>1830</v>
      </c>
      <c r="D669" s="206">
        <f t="shared" si="10"/>
        <v>237.9781420765027</v>
      </c>
    </row>
    <row r="670" spans="1:4" ht="16.5" customHeight="1">
      <c r="A670" s="145" t="s">
        <v>566</v>
      </c>
      <c r="B670" s="164">
        <v>1259</v>
      </c>
      <c r="C670" s="164">
        <v>543</v>
      </c>
      <c r="D670" s="206">
        <f t="shared" si="10"/>
        <v>231.86003683241253</v>
      </c>
    </row>
    <row r="671" spans="1:4" ht="16.5" customHeight="1">
      <c r="A671" s="145" t="s">
        <v>567</v>
      </c>
      <c r="B671" s="164">
        <v>6696</v>
      </c>
      <c r="C671" s="164">
        <v>3236</v>
      </c>
      <c r="D671" s="206">
        <f t="shared" si="10"/>
        <v>206.9221260815822</v>
      </c>
    </row>
    <row r="672" spans="1:4" ht="16.5" customHeight="1">
      <c r="A672" s="145" t="s">
        <v>568</v>
      </c>
      <c r="B672" s="164">
        <f>SUM(B673:B679)</f>
        <v>10376</v>
      </c>
      <c r="C672" s="164">
        <f>SUM(C673:C679)</f>
        <v>2601</v>
      </c>
      <c r="D672" s="206">
        <f t="shared" si="10"/>
        <v>398.92349096501346</v>
      </c>
    </row>
    <row r="673" spans="1:4" ht="16.5" customHeight="1">
      <c r="A673" s="145" t="s">
        <v>93</v>
      </c>
      <c r="B673" s="164">
        <v>2574</v>
      </c>
      <c r="C673" s="164">
        <v>729</v>
      </c>
      <c r="D673" s="206">
        <f t="shared" si="10"/>
        <v>353.08641975308643</v>
      </c>
    </row>
    <row r="674" spans="1:4" ht="16.5" customHeight="1">
      <c r="A674" s="145" t="s">
        <v>94</v>
      </c>
      <c r="B674" s="164">
        <v>401</v>
      </c>
      <c r="C674" s="164">
        <v>164</v>
      </c>
      <c r="D674" s="206">
        <f t="shared" si="10"/>
        <v>244.51219512195124</v>
      </c>
    </row>
    <row r="675" spans="1:4" ht="16.5" customHeight="1">
      <c r="A675" s="145" t="s">
        <v>95</v>
      </c>
      <c r="B675" s="164">
        <v>10</v>
      </c>
      <c r="C675" s="164">
        <v>0</v>
      </c>
      <c r="D675" s="206" t="e">
        <f t="shared" si="10"/>
        <v>#DIV/0!</v>
      </c>
    </row>
    <row r="676" spans="1:4" ht="16.5" customHeight="1">
      <c r="A676" s="145" t="s">
        <v>569</v>
      </c>
      <c r="B676" s="164">
        <v>368</v>
      </c>
      <c r="C676" s="164">
        <v>51</v>
      </c>
      <c r="D676" s="206">
        <f t="shared" si="10"/>
        <v>721.5686274509804</v>
      </c>
    </row>
    <row r="677" spans="1:4" ht="16.5" customHeight="1">
      <c r="A677" s="145" t="s">
        <v>570</v>
      </c>
      <c r="B677" s="164">
        <v>0</v>
      </c>
      <c r="C677" s="164">
        <v>0</v>
      </c>
      <c r="D677" s="206" t="e">
        <f t="shared" si="10"/>
        <v>#DIV/0!</v>
      </c>
    </row>
    <row r="678" spans="1:4" ht="16.5" customHeight="1">
      <c r="A678" s="145" t="s">
        <v>102</v>
      </c>
      <c r="B678" s="164">
        <v>343</v>
      </c>
      <c r="C678" s="164">
        <v>0</v>
      </c>
      <c r="D678" s="206" t="e">
        <f t="shared" si="10"/>
        <v>#DIV/0!</v>
      </c>
    </row>
    <row r="679" spans="1:4" ht="16.5" customHeight="1">
      <c r="A679" s="145" t="s">
        <v>571</v>
      </c>
      <c r="B679" s="164">
        <v>6680</v>
      </c>
      <c r="C679" s="164">
        <v>1657</v>
      </c>
      <c r="D679" s="206">
        <f t="shared" si="10"/>
        <v>403.1382015691007</v>
      </c>
    </row>
    <row r="680" spans="1:4" ht="16.5" customHeight="1">
      <c r="A680" s="145" t="s">
        <v>572</v>
      </c>
      <c r="B680" s="164">
        <f>SUM(B681:B682)</f>
        <v>6066</v>
      </c>
      <c r="C680" s="164"/>
      <c r="D680" s="206" t="e">
        <f t="shared" si="10"/>
        <v>#DIV/0!</v>
      </c>
    </row>
    <row r="681" spans="1:4" ht="16.5" customHeight="1">
      <c r="A681" s="145" t="s">
        <v>573</v>
      </c>
      <c r="B681" s="164">
        <v>2917</v>
      </c>
      <c r="C681" s="164"/>
      <c r="D681" s="206" t="e">
        <f t="shared" si="10"/>
        <v>#DIV/0!</v>
      </c>
    </row>
    <row r="682" spans="1:4" ht="16.5" customHeight="1">
      <c r="A682" s="145" t="s">
        <v>574</v>
      </c>
      <c r="B682" s="164">
        <v>3149</v>
      </c>
      <c r="C682" s="164"/>
      <c r="D682" s="206" t="e">
        <f t="shared" si="10"/>
        <v>#DIV/0!</v>
      </c>
    </row>
    <row r="683" spans="1:4" ht="16.5" customHeight="1">
      <c r="A683" s="145" t="s">
        <v>575</v>
      </c>
      <c r="B683" s="164">
        <f>B684</f>
        <v>9720</v>
      </c>
      <c r="C683" s="164">
        <v>59224</v>
      </c>
      <c r="D683" s="206">
        <f t="shared" si="10"/>
        <v>16.412265297852223</v>
      </c>
    </row>
    <row r="684" spans="1:4" ht="16.5" customHeight="1">
      <c r="A684" s="145" t="s">
        <v>576</v>
      </c>
      <c r="B684" s="164">
        <v>9720</v>
      </c>
      <c r="C684" s="164">
        <v>59224</v>
      </c>
      <c r="D684" s="206">
        <f t="shared" si="10"/>
        <v>16.412265297852223</v>
      </c>
    </row>
    <row r="685" spans="1:4" s="171" customFormat="1" ht="16.5" customHeight="1">
      <c r="A685" s="175" t="s">
        <v>577</v>
      </c>
      <c r="B685" s="179">
        <f>SUM(B686,B691,B705,B709,B721,B724,,B728,B733,B737,B741,B744,B753,B755)</f>
        <v>680099</v>
      </c>
      <c r="C685" s="179">
        <f>SUM(C686,C691,C705,C709,C721,C724,,C728,C733,C737,C741,C744,C753,C755)</f>
        <v>610378</v>
      </c>
      <c r="D685" s="206">
        <f t="shared" si="10"/>
        <v>111.42259386806208</v>
      </c>
    </row>
    <row r="686" spans="1:4" ht="16.5" customHeight="1">
      <c r="A686" s="145" t="s">
        <v>578</v>
      </c>
      <c r="B686" s="164">
        <f>SUM(B687:B690)</f>
        <v>28279</v>
      </c>
      <c r="C686" s="164">
        <f>SUM(C687:C690)</f>
        <v>24549</v>
      </c>
      <c r="D686" s="206">
        <f t="shared" si="10"/>
        <v>115.1941015927329</v>
      </c>
    </row>
    <row r="687" spans="1:4" ht="16.5" customHeight="1">
      <c r="A687" s="145" t="s">
        <v>93</v>
      </c>
      <c r="B687" s="164">
        <v>16856</v>
      </c>
      <c r="C687" s="164">
        <v>12654</v>
      </c>
      <c r="D687" s="206">
        <f t="shared" si="10"/>
        <v>133.20689110162795</v>
      </c>
    </row>
    <row r="688" spans="1:4" ht="16.5" customHeight="1">
      <c r="A688" s="145" t="s">
        <v>94</v>
      </c>
      <c r="B688" s="164">
        <v>3792</v>
      </c>
      <c r="C688" s="164">
        <v>3653</v>
      </c>
      <c r="D688" s="206">
        <f t="shared" si="10"/>
        <v>103.80509170544758</v>
      </c>
    </row>
    <row r="689" spans="1:4" ht="16.5" customHeight="1">
      <c r="A689" s="145" t="s">
        <v>95</v>
      </c>
      <c r="B689" s="164">
        <v>46</v>
      </c>
      <c r="C689" s="164">
        <v>201</v>
      </c>
      <c r="D689" s="206">
        <f t="shared" si="10"/>
        <v>22.885572139303484</v>
      </c>
    </row>
    <row r="690" spans="1:4" ht="16.5" customHeight="1">
      <c r="A690" s="145" t="s">
        <v>579</v>
      </c>
      <c r="B690" s="164">
        <v>7585</v>
      </c>
      <c r="C690" s="164">
        <v>8041</v>
      </c>
      <c r="D690" s="206">
        <f t="shared" si="10"/>
        <v>94.3290635493098</v>
      </c>
    </row>
    <row r="691" spans="1:4" ht="16.5" customHeight="1">
      <c r="A691" s="145" t="s">
        <v>580</v>
      </c>
      <c r="B691" s="164">
        <f>SUM(B692:B704)</f>
        <v>20813</v>
      </c>
      <c r="C691" s="164">
        <f>SUM(C692:C704)</f>
        <v>14125</v>
      </c>
      <c r="D691" s="206">
        <f t="shared" si="10"/>
        <v>147.34867256637168</v>
      </c>
    </row>
    <row r="692" spans="1:4" ht="16.5" customHeight="1">
      <c r="A692" s="145" t="s">
        <v>581</v>
      </c>
      <c r="B692" s="164">
        <v>7097</v>
      </c>
      <c r="C692" s="164">
        <v>2068</v>
      </c>
      <c r="D692" s="206">
        <f t="shared" si="10"/>
        <v>343.1818181818182</v>
      </c>
    </row>
    <row r="693" spans="1:4" ht="16.5" customHeight="1">
      <c r="A693" s="145" t="s">
        <v>582</v>
      </c>
      <c r="B693" s="164">
        <v>1275</v>
      </c>
      <c r="C693" s="164">
        <v>1595</v>
      </c>
      <c r="D693" s="206">
        <f t="shared" si="10"/>
        <v>79.9373040752351</v>
      </c>
    </row>
    <row r="694" spans="1:4" ht="16.5" customHeight="1">
      <c r="A694" s="145" t="s">
        <v>583</v>
      </c>
      <c r="B694" s="164">
        <v>235</v>
      </c>
      <c r="C694" s="164">
        <v>212</v>
      </c>
      <c r="D694" s="206">
        <f t="shared" si="10"/>
        <v>110.84905660377358</v>
      </c>
    </row>
    <row r="695" spans="1:4" ht="16.5" customHeight="1">
      <c r="A695" s="145" t="s">
        <v>584</v>
      </c>
      <c r="B695" s="164">
        <v>0</v>
      </c>
      <c r="C695" s="164">
        <v>0</v>
      </c>
      <c r="D695" s="206" t="e">
        <f t="shared" si="10"/>
        <v>#DIV/0!</v>
      </c>
    </row>
    <row r="696" spans="1:4" ht="16.5" customHeight="1">
      <c r="A696" s="145" t="s">
        <v>585</v>
      </c>
      <c r="B696" s="164">
        <v>2430</v>
      </c>
      <c r="C696" s="164">
        <v>1346</v>
      </c>
      <c r="D696" s="206">
        <f t="shared" si="10"/>
        <v>180.53491827637444</v>
      </c>
    </row>
    <row r="697" spans="1:4" ht="16.5" customHeight="1">
      <c r="A697" s="145" t="s">
        <v>586</v>
      </c>
      <c r="B697" s="164">
        <v>2072</v>
      </c>
      <c r="C697" s="164">
        <v>817</v>
      </c>
      <c r="D697" s="206">
        <f t="shared" si="10"/>
        <v>253.61077111383108</v>
      </c>
    </row>
    <row r="698" spans="1:4" ht="16.5" customHeight="1">
      <c r="A698" s="145" t="s">
        <v>587</v>
      </c>
      <c r="B698" s="164">
        <v>0</v>
      </c>
      <c r="C698" s="164">
        <v>0</v>
      </c>
      <c r="D698" s="206" t="e">
        <f t="shared" si="10"/>
        <v>#DIV/0!</v>
      </c>
    </row>
    <row r="699" spans="1:4" ht="16.5" customHeight="1">
      <c r="A699" s="145" t="s">
        <v>588</v>
      </c>
      <c r="B699" s="164">
        <v>331</v>
      </c>
      <c r="C699" s="164">
        <v>235</v>
      </c>
      <c r="D699" s="206">
        <f t="shared" si="10"/>
        <v>140.85106382978722</v>
      </c>
    </row>
    <row r="700" spans="1:4" ht="16.5" customHeight="1">
      <c r="A700" s="145" t="s">
        <v>589</v>
      </c>
      <c r="B700" s="164">
        <v>0</v>
      </c>
      <c r="C700" s="164">
        <v>0</v>
      </c>
      <c r="D700" s="206" t="e">
        <f t="shared" si="10"/>
        <v>#DIV/0!</v>
      </c>
    </row>
    <row r="701" spans="1:4" ht="16.5" customHeight="1">
      <c r="A701" s="145" t="s">
        <v>590</v>
      </c>
      <c r="B701" s="164">
        <v>0</v>
      </c>
      <c r="C701" s="164">
        <v>0</v>
      </c>
      <c r="D701" s="206" t="e">
        <f t="shared" si="10"/>
        <v>#DIV/0!</v>
      </c>
    </row>
    <row r="702" spans="1:4" ht="16.5" customHeight="1">
      <c r="A702" s="145" t="s">
        <v>591</v>
      </c>
      <c r="B702" s="164">
        <v>10</v>
      </c>
      <c r="C702" s="164">
        <v>7</v>
      </c>
      <c r="D702" s="206">
        <f t="shared" si="10"/>
        <v>142.85714285714286</v>
      </c>
    </row>
    <row r="703" spans="1:4" ht="16.5" customHeight="1">
      <c r="A703" s="145" t="s">
        <v>592</v>
      </c>
      <c r="B703" s="164"/>
      <c r="C703" s="164"/>
      <c r="D703" s="206" t="e">
        <f t="shared" si="10"/>
        <v>#DIV/0!</v>
      </c>
    </row>
    <row r="704" spans="1:4" ht="16.5" customHeight="1">
      <c r="A704" s="145" t="s">
        <v>593</v>
      </c>
      <c r="B704" s="164">
        <v>7363</v>
      </c>
      <c r="C704" s="164">
        <v>7845</v>
      </c>
      <c r="D704" s="206">
        <f t="shared" si="10"/>
        <v>93.8559592096877</v>
      </c>
    </row>
    <row r="705" spans="1:4" ht="16.5" customHeight="1">
      <c r="A705" s="145" t="s">
        <v>594</v>
      </c>
      <c r="B705" s="164">
        <f>SUM(B706:B708)</f>
        <v>41304</v>
      </c>
      <c r="C705" s="164">
        <f>SUM(C706:C708)</f>
        <v>49371</v>
      </c>
      <c r="D705" s="206">
        <f t="shared" si="10"/>
        <v>83.66044844139272</v>
      </c>
    </row>
    <row r="706" spans="1:4" ht="16.5" customHeight="1">
      <c r="A706" s="145" t="s">
        <v>595</v>
      </c>
      <c r="B706" s="164">
        <v>1022</v>
      </c>
      <c r="C706" s="164">
        <v>173</v>
      </c>
      <c r="D706" s="206">
        <f t="shared" si="10"/>
        <v>590.7514450867052</v>
      </c>
    </row>
    <row r="707" spans="1:4" ht="16.5" customHeight="1">
      <c r="A707" s="145" t="s">
        <v>596</v>
      </c>
      <c r="B707" s="164">
        <v>17877</v>
      </c>
      <c r="C707" s="164">
        <v>26202</v>
      </c>
      <c r="D707" s="206">
        <f t="shared" si="10"/>
        <v>68.22761621250287</v>
      </c>
    </row>
    <row r="708" spans="1:4" ht="16.5" customHeight="1">
      <c r="A708" s="145" t="s">
        <v>597</v>
      </c>
      <c r="B708" s="164">
        <v>22405</v>
      </c>
      <c r="C708" s="164">
        <v>22996</v>
      </c>
      <c r="D708" s="206">
        <f t="shared" si="10"/>
        <v>97.42998782396938</v>
      </c>
    </row>
    <row r="709" spans="1:4" ht="16.5" customHeight="1">
      <c r="A709" s="145" t="s">
        <v>598</v>
      </c>
      <c r="B709" s="164">
        <f>SUM(B710:B720)</f>
        <v>119359</v>
      </c>
      <c r="C709" s="164">
        <f>SUM(C710:C720)</f>
        <v>80724</v>
      </c>
      <c r="D709" s="206">
        <f t="shared" si="10"/>
        <v>147.8606114662306</v>
      </c>
    </row>
    <row r="710" spans="1:4" ht="16.5" customHeight="1">
      <c r="A710" s="145" t="s">
        <v>599</v>
      </c>
      <c r="B710" s="164">
        <v>10217</v>
      </c>
      <c r="C710" s="164">
        <v>10599</v>
      </c>
      <c r="D710" s="206">
        <f aca="true" t="shared" si="11" ref="D710:D773">B710/C710*100</f>
        <v>96.39588640437778</v>
      </c>
    </row>
    <row r="711" spans="1:4" ht="16.5" customHeight="1">
      <c r="A711" s="145" t="s">
        <v>600</v>
      </c>
      <c r="B711" s="164">
        <v>3209</v>
      </c>
      <c r="C711" s="164">
        <v>4164</v>
      </c>
      <c r="D711" s="206">
        <f t="shared" si="11"/>
        <v>77.0653218059558</v>
      </c>
    </row>
    <row r="712" spans="1:4" ht="16.5" customHeight="1">
      <c r="A712" s="145" t="s">
        <v>601</v>
      </c>
      <c r="B712" s="164">
        <v>8132</v>
      </c>
      <c r="C712" s="164">
        <v>7740</v>
      </c>
      <c r="D712" s="206">
        <f t="shared" si="11"/>
        <v>105.06459948320412</v>
      </c>
    </row>
    <row r="713" spans="1:4" ht="16.5" customHeight="1">
      <c r="A713" s="145" t="s">
        <v>602</v>
      </c>
      <c r="B713" s="164">
        <v>0</v>
      </c>
      <c r="C713" s="164">
        <v>0</v>
      </c>
      <c r="D713" s="206" t="e">
        <f t="shared" si="11"/>
        <v>#DIV/0!</v>
      </c>
    </row>
    <row r="714" spans="1:4" ht="16.5" customHeight="1">
      <c r="A714" s="145" t="s">
        <v>603</v>
      </c>
      <c r="B714" s="164">
        <v>59</v>
      </c>
      <c r="C714" s="164">
        <v>65</v>
      </c>
      <c r="D714" s="206">
        <f t="shared" si="11"/>
        <v>90.76923076923077</v>
      </c>
    </row>
    <row r="715" spans="1:4" ht="16.5" customHeight="1">
      <c r="A715" s="145" t="s">
        <v>604</v>
      </c>
      <c r="B715" s="164">
        <v>1833</v>
      </c>
      <c r="C715" s="164">
        <v>1632</v>
      </c>
      <c r="D715" s="206">
        <f t="shared" si="11"/>
        <v>112.31617647058823</v>
      </c>
    </row>
    <row r="716" spans="1:4" ht="16.5" customHeight="1">
      <c r="A716" s="145" t="s">
        <v>605</v>
      </c>
      <c r="B716" s="164">
        <v>131</v>
      </c>
      <c r="C716" s="164">
        <v>114</v>
      </c>
      <c r="D716" s="206">
        <f t="shared" si="11"/>
        <v>114.91228070175438</v>
      </c>
    </row>
    <row r="717" spans="1:4" ht="16.5" customHeight="1">
      <c r="A717" s="145" t="s">
        <v>606</v>
      </c>
      <c r="B717" s="164">
        <v>47211</v>
      </c>
      <c r="C717" s="164">
        <v>45388</v>
      </c>
      <c r="D717" s="206">
        <f t="shared" si="11"/>
        <v>104.01648012690579</v>
      </c>
    </row>
    <row r="718" spans="1:4" ht="16.5" customHeight="1">
      <c r="A718" s="145" t="s">
        <v>607</v>
      </c>
      <c r="B718" s="164">
        <v>6882</v>
      </c>
      <c r="C718" s="164">
        <v>4943</v>
      </c>
      <c r="D718" s="206">
        <f t="shared" si="11"/>
        <v>139.22718996560792</v>
      </c>
    </row>
    <row r="719" spans="1:4" ht="16.5" customHeight="1">
      <c r="A719" s="145" t="s">
        <v>608</v>
      </c>
      <c r="B719" s="164">
        <v>26970</v>
      </c>
      <c r="C719" s="164">
        <v>269</v>
      </c>
      <c r="D719" s="206">
        <f t="shared" si="11"/>
        <v>10026.022304832713</v>
      </c>
    </row>
    <row r="720" spans="1:4" ht="16.5" customHeight="1">
      <c r="A720" s="145" t="s">
        <v>609</v>
      </c>
      <c r="B720" s="164">
        <v>14715</v>
      </c>
      <c r="C720" s="164">
        <v>5810</v>
      </c>
      <c r="D720" s="206">
        <f t="shared" si="11"/>
        <v>253.27022375215145</v>
      </c>
    </row>
    <row r="721" spans="1:4" ht="16.5" customHeight="1">
      <c r="A721" s="145" t="s">
        <v>610</v>
      </c>
      <c r="B721" s="164">
        <f>SUM(B722:B723)</f>
        <v>2591</v>
      </c>
      <c r="C721" s="164">
        <f>SUM(C722:C723)</f>
        <v>1279</v>
      </c>
      <c r="D721" s="206">
        <f t="shared" si="11"/>
        <v>202.5801407349492</v>
      </c>
    </row>
    <row r="722" spans="1:4" ht="16.5" customHeight="1">
      <c r="A722" s="145" t="s">
        <v>611</v>
      </c>
      <c r="B722" s="164">
        <v>2466</v>
      </c>
      <c r="C722" s="164">
        <v>916</v>
      </c>
      <c r="D722" s="206">
        <f t="shared" si="11"/>
        <v>269.2139737991266</v>
      </c>
    </row>
    <row r="723" spans="1:4" ht="16.5" customHeight="1">
      <c r="A723" s="145" t="s">
        <v>612</v>
      </c>
      <c r="B723" s="164">
        <v>125</v>
      </c>
      <c r="C723" s="164">
        <v>363</v>
      </c>
      <c r="D723" s="206">
        <f t="shared" si="11"/>
        <v>34.43526170798898</v>
      </c>
    </row>
    <row r="724" spans="1:4" ht="16.5" customHeight="1">
      <c r="A724" s="145" t="s">
        <v>613</v>
      </c>
      <c r="B724" s="164">
        <f>SUM(B725:B727)</f>
        <v>18721</v>
      </c>
      <c r="C724" s="164">
        <f>SUM(C725:C727)</f>
        <v>26025</v>
      </c>
      <c r="D724" s="206">
        <f t="shared" si="11"/>
        <v>71.93467819404418</v>
      </c>
    </row>
    <row r="725" spans="1:4" ht="16.5" customHeight="1">
      <c r="A725" s="145" t="s">
        <v>614</v>
      </c>
      <c r="B725" s="164">
        <v>1043</v>
      </c>
      <c r="C725" s="164">
        <v>2129</v>
      </c>
      <c r="D725" s="206">
        <f t="shared" si="11"/>
        <v>48.990136214185064</v>
      </c>
    </row>
    <row r="726" spans="1:4" ht="16.5" customHeight="1">
      <c r="A726" s="145" t="s">
        <v>615</v>
      </c>
      <c r="B726" s="164">
        <v>13949</v>
      </c>
      <c r="C726" s="164">
        <v>17233</v>
      </c>
      <c r="D726" s="206">
        <f t="shared" si="11"/>
        <v>80.94353855974003</v>
      </c>
    </row>
    <row r="727" spans="1:4" ht="16.5" customHeight="1">
      <c r="A727" s="145" t="s">
        <v>616</v>
      </c>
      <c r="B727" s="164">
        <v>3729</v>
      </c>
      <c r="C727" s="164">
        <v>6663</v>
      </c>
      <c r="D727" s="206">
        <f t="shared" si="11"/>
        <v>55.96578117964881</v>
      </c>
    </row>
    <row r="728" spans="1:4" ht="16.5" customHeight="1">
      <c r="A728" s="145" t="s">
        <v>617</v>
      </c>
      <c r="B728" s="164">
        <f>SUM(B729:B732)</f>
        <v>36817</v>
      </c>
      <c r="C728" s="164">
        <v>30892</v>
      </c>
      <c r="D728" s="206">
        <f t="shared" si="11"/>
        <v>119.17972290560664</v>
      </c>
    </row>
    <row r="729" spans="1:4" ht="16.5" customHeight="1">
      <c r="A729" s="145" t="s">
        <v>618</v>
      </c>
      <c r="B729" s="164">
        <v>23284</v>
      </c>
      <c r="C729" s="164">
        <v>11682</v>
      </c>
      <c r="D729" s="206">
        <f t="shared" si="11"/>
        <v>199.31518575586372</v>
      </c>
    </row>
    <row r="730" spans="1:4" ht="16.5" customHeight="1">
      <c r="A730" s="145" t="s">
        <v>619</v>
      </c>
      <c r="B730" s="164">
        <v>7860</v>
      </c>
      <c r="C730" s="164">
        <v>12637</v>
      </c>
      <c r="D730" s="206">
        <f t="shared" si="11"/>
        <v>62.198306560101294</v>
      </c>
    </row>
    <row r="731" spans="1:4" ht="16.5" customHeight="1">
      <c r="A731" s="145" t="s">
        <v>620</v>
      </c>
      <c r="B731" s="164">
        <v>3771</v>
      </c>
      <c r="C731" s="164">
        <v>2589</v>
      </c>
      <c r="D731" s="206">
        <f t="shared" si="11"/>
        <v>145.65469293163383</v>
      </c>
    </row>
    <row r="732" spans="1:4" ht="16.5" customHeight="1">
      <c r="A732" s="145" t="s">
        <v>621</v>
      </c>
      <c r="B732" s="164">
        <v>1902</v>
      </c>
      <c r="C732" s="164">
        <v>3984</v>
      </c>
      <c r="D732" s="206">
        <f t="shared" si="11"/>
        <v>47.74096385542169</v>
      </c>
    </row>
    <row r="733" spans="1:4" ht="16.5" customHeight="1">
      <c r="A733" s="145" t="s">
        <v>622</v>
      </c>
      <c r="B733" s="164">
        <f>SUM(B734:B736)</f>
        <v>360285</v>
      </c>
      <c r="C733" s="164">
        <v>343903</v>
      </c>
      <c r="D733" s="206">
        <f t="shared" si="11"/>
        <v>104.76355251335406</v>
      </c>
    </row>
    <row r="734" spans="1:4" ht="16.5" customHeight="1">
      <c r="A734" s="145" t="s">
        <v>623</v>
      </c>
      <c r="B734" s="164">
        <v>1237</v>
      </c>
      <c r="C734" s="164">
        <v>5197</v>
      </c>
      <c r="D734" s="206">
        <f t="shared" si="11"/>
        <v>23.802193573215316</v>
      </c>
    </row>
    <row r="735" spans="1:4" ht="16.5" customHeight="1">
      <c r="A735" s="145" t="s">
        <v>624</v>
      </c>
      <c r="B735" s="164">
        <v>356603</v>
      </c>
      <c r="C735" s="164">
        <v>335035</v>
      </c>
      <c r="D735" s="206">
        <f t="shared" si="11"/>
        <v>106.43753637679644</v>
      </c>
    </row>
    <row r="736" spans="1:4" ht="16.5" customHeight="1">
      <c r="A736" s="145" t="s">
        <v>625</v>
      </c>
      <c r="B736" s="164">
        <v>2445</v>
      </c>
      <c r="C736" s="164">
        <v>3671</v>
      </c>
      <c r="D736" s="206">
        <f t="shared" si="11"/>
        <v>66.60310542086624</v>
      </c>
    </row>
    <row r="737" spans="1:4" ht="16.5" customHeight="1">
      <c r="A737" s="145" t="s">
        <v>626</v>
      </c>
      <c r="B737" s="164">
        <f>SUM(B738:B740)</f>
        <v>29243</v>
      </c>
      <c r="C737" s="164">
        <v>21181</v>
      </c>
      <c r="D737" s="206">
        <f t="shared" si="11"/>
        <v>138.0624144280251</v>
      </c>
    </row>
    <row r="738" spans="1:4" ht="16.5" customHeight="1">
      <c r="A738" s="145" t="s">
        <v>627</v>
      </c>
      <c r="B738" s="164">
        <v>13317</v>
      </c>
      <c r="C738" s="164">
        <v>12835</v>
      </c>
      <c r="D738" s="206">
        <f t="shared" si="11"/>
        <v>103.75535644721465</v>
      </c>
    </row>
    <row r="739" spans="1:4" ht="16.5" customHeight="1">
      <c r="A739" s="145" t="s">
        <v>628</v>
      </c>
      <c r="B739" s="164">
        <v>343</v>
      </c>
      <c r="C739" s="164">
        <v>513</v>
      </c>
      <c r="D739" s="206">
        <f t="shared" si="11"/>
        <v>66.8615984405458</v>
      </c>
    </row>
    <row r="740" spans="1:4" ht="16.5" customHeight="1">
      <c r="A740" s="145" t="s">
        <v>629</v>
      </c>
      <c r="B740" s="164">
        <v>15583</v>
      </c>
      <c r="C740" s="164">
        <v>7833</v>
      </c>
      <c r="D740" s="206">
        <f t="shared" si="11"/>
        <v>198.94038044172092</v>
      </c>
    </row>
    <row r="741" spans="1:4" ht="16.5" customHeight="1">
      <c r="A741" s="145" t="s">
        <v>630</v>
      </c>
      <c r="B741" s="164">
        <f>SUM(B742:B743)</f>
        <v>2886</v>
      </c>
      <c r="C741" s="164">
        <v>5434</v>
      </c>
      <c r="D741" s="206">
        <f t="shared" si="11"/>
        <v>53.110047846889955</v>
      </c>
    </row>
    <row r="742" spans="1:4" ht="16.5" customHeight="1">
      <c r="A742" s="145" t="s">
        <v>631</v>
      </c>
      <c r="B742" s="164">
        <v>2759</v>
      </c>
      <c r="C742" s="164">
        <v>4985</v>
      </c>
      <c r="D742" s="206">
        <f t="shared" si="11"/>
        <v>55.34603811434303</v>
      </c>
    </row>
    <row r="743" spans="1:4" ht="16.5" customHeight="1">
      <c r="A743" s="145" t="s">
        <v>632</v>
      </c>
      <c r="B743" s="164">
        <v>127</v>
      </c>
      <c r="C743" s="164">
        <v>449</v>
      </c>
      <c r="D743" s="206">
        <f t="shared" si="11"/>
        <v>28.28507795100223</v>
      </c>
    </row>
    <row r="744" spans="1:4" ht="16.5" customHeight="1">
      <c r="A744" s="145" t="s">
        <v>633</v>
      </c>
      <c r="B744" s="164">
        <f>SUM(B745:B752)</f>
        <v>6414</v>
      </c>
      <c r="C744" s="164">
        <v>1572</v>
      </c>
      <c r="D744" s="206">
        <f t="shared" si="11"/>
        <v>408.0152671755725</v>
      </c>
    </row>
    <row r="745" spans="1:4" ht="16.5" customHeight="1">
      <c r="A745" s="145" t="s">
        <v>93</v>
      </c>
      <c r="B745" s="164">
        <v>3511</v>
      </c>
      <c r="C745" s="164">
        <v>531</v>
      </c>
      <c r="D745" s="206">
        <f t="shared" si="11"/>
        <v>661.2052730696798</v>
      </c>
    </row>
    <row r="746" spans="1:4" ht="16.5" customHeight="1">
      <c r="A746" s="145" t="s">
        <v>94</v>
      </c>
      <c r="B746" s="164">
        <v>163</v>
      </c>
      <c r="C746" s="164">
        <v>495</v>
      </c>
      <c r="D746" s="206">
        <f t="shared" si="11"/>
        <v>32.92929292929293</v>
      </c>
    </row>
    <row r="747" spans="1:4" ht="16.5" customHeight="1">
      <c r="A747" s="145" t="s">
        <v>95</v>
      </c>
      <c r="B747" s="164">
        <v>0</v>
      </c>
      <c r="C747" s="164">
        <v>0</v>
      </c>
      <c r="D747" s="206" t="e">
        <f t="shared" si="11"/>
        <v>#DIV/0!</v>
      </c>
    </row>
    <row r="748" spans="1:4" ht="16.5" customHeight="1">
      <c r="A748" s="145" t="s">
        <v>134</v>
      </c>
      <c r="B748" s="164">
        <v>0</v>
      </c>
      <c r="C748" s="164">
        <v>50</v>
      </c>
      <c r="D748" s="206">
        <f t="shared" si="11"/>
        <v>0</v>
      </c>
    </row>
    <row r="749" spans="1:4" ht="16.5" customHeight="1">
      <c r="A749" s="145" t="s">
        <v>634</v>
      </c>
      <c r="B749" s="164">
        <v>113</v>
      </c>
      <c r="C749" s="164">
        <v>0</v>
      </c>
      <c r="D749" s="206" t="e">
        <f t="shared" si="11"/>
        <v>#DIV/0!</v>
      </c>
    </row>
    <row r="750" spans="1:4" ht="16.5" customHeight="1">
      <c r="A750" s="145" t="s">
        <v>635</v>
      </c>
      <c r="B750" s="164">
        <v>832</v>
      </c>
      <c r="C750" s="164">
        <v>113</v>
      </c>
      <c r="D750" s="206">
        <f t="shared" si="11"/>
        <v>736.2831858407079</v>
      </c>
    </row>
    <row r="751" spans="1:4" ht="16.5" customHeight="1">
      <c r="A751" s="145" t="s">
        <v>102</v>
      </c>
      <c r="B751" s="164">
        <v>368</v>
      </c>
      <c r="C751" s="164">
        <v>32</v>
      </c>
      <c r="D751" s="206">
        <f t="shared" si="11"/>
        <v>1150</v>
      </c>
    </row>
    <row r="752" spans="1:4" ht="16.5" customHeight="1">
      <c r="A752" s="145" t="s">
        <v>636</v>
      </c>
      <c r="B752" s="164">
        <v>1427</v>
      </c>
      <c r="C752" s="164">
        <v>351</v>
      </c>
      <c r="D752" s="206">
        <f t="shared" si="11"/>
        <v>406.5527065527066</v>
      </c>
    </row>
    <row r="753" spans="1:4" ht="16.5" customHeight="1">
      <c r="A753" s="145" t="s">
        <v>637</v>
      </c>
      <c r="B753" s="164">
        <f>B754</f>
        <v>27</v>
      </c>
      <c r="C753" s="164">
        <v>87</v>
      </c>
      <c r="D753" s="206">
        <f t="shared" si="11"/>
        <v>31.03448275862069</v>
      </c>
    </row>
    <row r="754" spans="1:4" ht="16.5" customHeight="1">
      <c r="A754" s="145" t="s">
        <v>638</v>
      </c>
      <c r="B754" s="164">
        <v>27</v>
      </c>
      <c r="C754" s="164">
        <v>87</v>
      </c>
      <c r="D754" s="206">
        <f t="shared" si="11"/>
        <v>31.03448275862069</v>
      </c>
    </row>
    <row r="755" spans="1:4" ht="16.5" customHeight="1">
      <c r="A755" s="145" t="s">
        <v>639</v>
      </c>
      <c r="B755" s="164">
        <f>B756</f>
        <v>13360</v>
      </c>
      <c r="C755" s="164">
        <v>11236</v>
      </c>
      <c r="D755" s="206">
        <f t="shared" si="11"/>
        <v>118.90352438590246</v>
      </c>
    </row>
    <row r="756" spans="1:4" ht="16.5" customHeight="1">
      <c r="A756" s="145" t="s">
        <v>640</v>
      </c>
      <c r="B756" s="164">
        <v>13360</v>
      </c>
      <c r="C756" s="164">
        <v>11236</v>
      </c>
      <c r="D756" s="206">
        <f t="shared" si="11"/>
        <v>118.90352438590246</v>
      </c>
    </row>
    <row r="757" spans="1:4" s="171" customFormat="1" ht="16.5" customHeight="1">
      <c r="A757" s="175" t="s">
        <v>641</v>
      </c>
      <c r="B757" s="179">
        <f>B758+B768+B772+B780+B785+B792+B798+B801+B806+B808+B814+B816+B818+B833</f>
        <v>107250</v>
      </c>
      <c r="C757" s="179">
        <f>C758+C768+C772+C780+C785+C792+C798+C801+C806+C808+C814+C816+C818+C833</f>
        <v>112499</v>
      </c>
      <c r="D757" s="206">
        <f t="shared" si="11"/>
        <v>95.33418074827333</v>
      </c>
    </row>
    <row r="758" spans="1:4" ht="16.5" customHeight="1">
      <c r="A758" s="145" t="s">
        <v>642</v>
      </c>
      <c r="B758" s="164">
        <f>SUM(B759:B767)</f>
        <v>12967</v>
      </c>
      <c r="C758" s="164">
        <v>13285</v>
      </c>
      <c r="D758" s="206">
        <f t="shared" si="11"/>
        <v>97.60632292058713</v>
      </c>
    </row>
    <row r="759" spans="1:4" ht="16.5" customHeight="1">
      <c r="A759" s="145" t="s">
        <v>93</v>
      </c>
      <c r="B759" s="164">
        <v>8250</v>
      </c>
      <c r="C759" s="164">
        <v>6507</v>
      </c>
      <c r="D759" s="206">
        <f t="shared" si="11"/>
        <v>126.78653757491931</v>
      </c>
    </row>
    <row r="760" spans="1:4" ht="16.5" customHeight="1">
      <c r="A760" s="145" t="s">
        <v>94</v>
      </c>
      <c r="B760" s="164">
        <v>1552</v>
      </c>
      <c r="C760" s="164">
        <v>1330</v>
      </c>
      <c r="D760" s="206">
        <f t="shared" si="11"/>
        <v>116.69172932330827</v>
      </c>
    </row>
    <row r="761" spans="1:4" ht="16.5" customHeight="1">
      <c r="A761" s="145" t="s">
        <v>95</v>
      </c>
      <c r="B761" s="164">
        <v>0</v>
      </c>
      <c r="C761" s="164">
        <v>0</v>
      </c>
      <c r="D761" s="206" t="e">
        <f t="shared" si="11"/>
        <v>#DIV/0!</v>
      </c>
    </row>
    <row r="762" spans="1:4" ht="16.5" customHeight="1">
      <c r="A762" s="145" t="s">
        <v>643</v>
      </c>
      <c r="B762" s="164">
        <v>2</v>
      </c>
      <c r="C762" s="164">
        <v>0</v>
      </c>
      <c r="D762" s="206" t="e">
        <f t="shared" si="11"/>
        <v>#DIV/0!</v>
      </c>
    </row>
    <row r="763" spans="1:4" ht="16.5" customHeight="1">
      <c r="A763" s="145" t="s">
        <v>644</v>
      </c>
      <c r="B763" s="164">
        <v>12</v>
      </c>
      <c r="C763" s="164">
        <v>1</v>
      </c>
      <c r="D763" s="206">
        <f t="shared" si="11"/>
        <v>1200</v>
      </c>
    </row>
    <row r="764" spans="1:4" ht="16.5" customHeight="1">
      <c r="A764" s="145" t="s">
        <v>645</v>
      </c>
      <c r="B764" s="164">
        <v>0</v>
      </c>
      <c r="C764" s="164">
        <v>0</v>
      </c>
      <c r="D764" s="206" t="e">
        <f t="shared" si="11"/>
        <v>#DIV/0!</v>
      </c>
    </row>
    <row r="765" spans="1:4" ht="16.5" customHeight="1">
      <c r="A765" s="145" t="s">
        <v>646</v>
      </c>
      <c r="B765" s="164">
        <v>12</v>
      </c>
      <c r="C765" s="164">
        <v>988</v>
      </c>
      <c r="D765" s="206">
        <f t="shared" si="11"/>
        <v>1.214574898785425</v>
      </c>
    </row>
    <row r="766" spans="1:4" ht="16.5" customHeight="1">
      <c r="A766" s="145" t="s">
        <v>647</v>
      </c>
      <c r="B766" s="164">
        <v>0</v>
      </c>
      <c r="C766" s="164">
        <v>20</v>
      </c>
      <c r="D766" s="206">
        <f t="shared" si="11"/>
        <v>0</v>
      </c>
    </row>
    <row r="767" spans="1:4" ht="16.5" customHeight="1">
      <c r="A767" s="145" t="s">
        <v>648</v>
      </c>
      <c r="B767" s="164">
        <v>3139</v>
      </c>
      <c r="C767" s="164">
        <v>4439</v>
      </c>
      <c r="D767" s="206">
        <f t="shared" si="11"/>
        <v>70.71412480288353</v>
      </c>
    </row>
    <row r="768" spans="1:4" ht="16.5" customHeight="1">
      <c r="A768" s="145" t="s">
        <v>649</v>
      </c>
      <c r="B768" s="164">
        <f>SUM(B769:B771)</f>
        <v>468</v>
      </c>
      <c r="C768" s="164">
        <v>1062</v>
      </c>
      <c r="D768" s="206">
        <f t="shared" si="11"/>
        <v>44.06779661016949</v>
      </c>
    </row>
    <row r="769" spans="1:4" ht="16.5" customHeight="1">
      <c r="A769" s="145" t="s">
        <v>650</v>
      </c>
      <c r="B769" s="164">
        <v>8</v>
      </c>
      <c r="C769" s="164">
        <v>8</v>
      </c>
      <c r="D769" s="206">
        <f t="shared" si="11"/>
        <v>100</v>
      </c>
    </row>
    <row r="770" spans="1:4" ht="16.5" customHeight="1">
      <c r="A770" s="145" t="s">
        <v>651</v>
      </c>
      <c r="B770" s="164">
        <v>0</v>
      </c>
      <c r="C770" s="164">
        <v>0</v>
      </c>
      <c r="D770" s="206" t="e">
        <f t="shared" si="11"/>
        <v>#DIV/0!</v>
      </c>
    </row>
    <row r="771" spans="1:4" ht="16.5" customHeight="1">
      <c r="A771" s="145" t="s">
        <v>652</v>
      </c>
      <c r="B771" s="164">
        <v>460</v>
      </c>
      <c r="C771" s="164">
        <v>1054</v>
      </c>
      <c r="D771" s="206">
        <f t="shared" si="11"/>
        <v>43.643263757115754</v>
      </c>
    </row>
    <row r="772" spans="1:4" ht="16.5" customHeight="1">
      <c r="A772" s="145" t="s">
        <v>653</v>
      </c>
      <c r="B772" s="164">
        <f>SUM(B773:B779)</f>
        <v>44989</v>
      </c>
      <c r="C772" s="164">
        <v>47208</v>
      </c>
      <c r="D772" s="206">
        <f t="shared" si="11"/>
        <v>95.29952550415184</v>
      </c>
    </row>
    <row r="773" spans="1:4" ht="16.5" customHeight="1">
      <c r="A773" s="145" t="s">
        <v>654</v>
      </c>
      <c r="B773" s="164">
        <v>973</v>
      </c>
      <c r="C773" s="164">
        <v>761</v>
      </c>
      <c r="D773" s="206">
        <f t="shared" si="11"/>
        <v>127.85808147174771</v>
      </c>
    </row>
    <row r="774" spans="1:4" ht="16.5" customHeight="1">
      <c r="A774" s="145" t="s">
        <v>655</v>
      </c>
      <c r="B774" s="164">
        <v>29851</v>
      </c>
      <c r="C774" s="164">
        <v>15388</v>
      </c>
      <c r="D774" s="206">
        <f aca="true" t="shared" si="12" ref="D774:D837">B774/C774*100</f>
        <v>193.988822459059</v>
      </c>
    </row>
    <row r="775" spans="1:4" ht="16.5" customHeight="1">
      <c r="A775" s="145" t="s">
        <v>656</v>
      </c>
      <c r="B775" s="164">
        <v>21</v>
      </c>
      <c r="C775" s="164">
        <v>9</v>
      </c>
      <c r="D775" s="206">
        <f t="shared" si="12"/>
        <v>233.33333333333334</v>
      </c>
    </row>
    <row r="776" spans="1:4" ht="16.5" customHeight="1">
      <c r="A776" s="145" t="s">
        <v>657</v>
      </c>
      <c r="B776" s="164">
        <v>1269</v>
      </c>
      <c r="C776" s="164">
        <v>2661</v>
      </c>
      <c r="D776" s="206">
        <f t="shared" si="12"/>
        <v>47.68883878241263</v>
      </c>
    </row>
    <row r="777" spans="1:4" ht="16.5" customHeight="1">
      <c r="A777" s="145" t="s">
        <v>658</v>
      </c>
      <c r="B777" s="164">
        <v>0</v>
      </c>
      <c r="C777" s="164">
        <v>0</v>
      </c>
      <c r="D777" s="206" t="e">
        <f t="shared" si="12"/>
        <v>#DIV/0!</v>
      </c>
    </row>
    <row r="778" spans="1:4" ht="16.5" customHeight="1">
      <c r="A778" s="145" t="s">
        <v>659</v>
      </c>
      <c r="B778" s="164">
        <v>0</v>
      </c>
      <c r="C778" s="164">
        <v>0</v>
      </c>
      <c r="D778" s="206" t="e">
        <f t="shared" si="12"/>
        <v>#DIV/0!</v>
      </c>
    </row>
    <row r="779" spans="1:4" ht="16.5" customHeight="1">
      <c r="A779" s="145" t="s">
        <v>660</v>
      </c>
      <c r="B779" s="164">
        <v>12875</v>
      </c>
      <c r="C779" s="164">
        <v>28389</v>
      </c>
      <c r="D779" s="206">
        <f t="shared" si="12"/>
        <v>45.35207298601571</v>
      </c>
    </row>
    <row r="780" spans="1:4" ht="16.5" customHeight="1">
      <c r="A780" s="145" t="s">
        <v>661</v>
      </c>
      <c r="B780" s="164">
        <f>SUM(B781:B784)</f>
        <v>15871</v>
      </c>
      <c r="C780" s="164">
        <v>23660</v>
      </c>
      <c r="D780" s="206">
        <f t="shared" si="12"/>
        <v>67.07945900253593</v>
      </c>
    </row>
    <row r="781" spans="1:4" ht="16.5" customHeight="1">
      <c r="A781" s="145" t="s">
        <v>662</v>
      </c>
      <c r="B781" s="164">
        <v>1358</v>
      </c>
      <c r="C781" s="164">
        <v>1232</v>
      </c>
      <c r="D781" s="206">
        <f t="shared" si="12"/>
        <v>110.22727272727273</v>
      </c>
    </row>
    <row r="782" spans="1:4" ht="16.5" customHeight="1">
      <c r="A782" s="145" t="s">
        <v>663</v>
      </c>
      <c r="B782" s="164">
        <v>12513</v>
      </c>
      <c r="C782" s="164">
        <v>21300</v>
      </c>
      <c r="D782" s="206">
        <f t="shared" si="12"/>
        <v>58.74647887323944</v>
      </c>
    </row>
    <row r="783" spans="1:4" ht="16.5" customHeight="1">
      <c r="A783" s="145" t="s">
        <v>664</v>
      </c>
      <c r="B783" s="164">
        <v>43</v>
      </c>
      <c r="C783" s="164">
        <v>0</v>
      </c>
      <c r="D783" s="206" t="e">
        <f t="shared" si="12"/>
        <v>#DIV/0!</v>
      </c>
    </row>
    <row r="784" spans="1:4" ht="16.5" customHeight="1">
      <c r="A784" s="145" t="s">
        <v>665</v>
      </c>
      <c r="B784" s="164">
        <v>1957</v>
      </c>
      <c r="C784" s="164">
        <v>1128</v>
      </c>
      <c r="D784" s="206">
        <f t="shared" si="12"/>
        <v>173.49290780141843</v>
      </c>
    </row>
    <row r="785" spans="1:4" ht="16.5" customHeight="1">
      <c r="A785" s="145" t="s">
        <v>666</v>
      </c>
      <c r="B785" s="164">
        <f>SUM(B786:B791)</f>
        <v>3253</v>
      </c>
      <c r="C785" s="164">
        <v>2316</v>
      </c>
      <c r="D785" s="206">
        <f t="shared" si="12"/>
        <v>140.45768566493956</v>
      </c>
    </row>
    <row r="786" spans="1:4" ht="16.5" customHeight="1">
      <c r="A786" s="145" t="s">
        <v>667</v>
      </c>
      <c r="B786" s="164">
        <v>583</v>
      </c>
      <c r="C786" s="164">
        <v>163</v>
      </c>
      <c r="D786" s="206">
        <f t="shared" si="12"/>
        <v>357.6687116564417</v>
      </c>
    </row>
    <row r="787" spans="1:4" ht="16.5" customHeight="1">
      <c r="A787" s="145" t="s">
        <v>668</v>
      </c>
      <c r="B787" s="164">
        <v>0</v>
      </c>
      <c r="C787" s="164">
        <v>0</v>
      </c>
      <c r="D787" s="206" t="e">
        <f t="shared" si="12"/>
        <v>#DIV/0!</v>
      </c>
    </row>
    <row r="788" spans="1:4" ht="16.5" customHeight="1">
      <c r="A788" s="145" t="s">
        <v>669</v>
      </c>
      <c r="B788" s="164">
        <v>0</v>
      </c>
      <c r="C788" s="164">
        <v>0</v>
      </c>
      <c r="D788" s="206" t="e">
        <f t="shared" si="12"/>
        <v>#DIV/0!</v>
      </c>
    </row>
    <row r="789" spans="1:4" ht="16.5" customHeight="1">
      <c r="A789" s="145" t="s">
        <v>670</v>
      </c>
      <c r="B789" s="164">
        <v>0</v>
      </c>
      <c r="C789" s="164">
        <v>0</v>
      </c>
      <c r="D789" s="206" t="e">
        <f t="shared" si="12"/>
        <v>#DIV/0!</v>
      </c>
    </row>
    <row r="790" spans="1:4" ht="16.5" customHeight="1">
      <c r="A790" s="145" t="s">
        <v>671</v>
      </c>
      <c r="B790" s="164">
        <v>1787</v>
      </c>
      <c r="C790" s="164">
        <v>1644</v>
      </c>
      <c r="D790" s="206">
        <f t="shared" si="12"/>
        <v>108.69829683698298</v>
      </c>
    </row>
    <row r="791" spans="1:4" ht="16.5" customHeight="1">
      <c r="A791" s="145" t="s">
        <v>672</v>
      </c>
      <c r="B791" s="164">
        <v>883</v>
      </c>
      <c r="C791" s="164">
        <v>509</v>
      </c>
      <c r="D791" s="206">
        <f t="shared" si="12"/>
        <v>173.47740667976424</v>
      </c>
    </row>
    <row r="792" spans="1:4" ht="16.5" customHeight="1">
      <c r="A792" s="145" t="s">
        <v>673</v>
      </c>
      <c r="B792" s="164">
        <f>SUM(B793:B797)</f>
        <v>1298</v>
      </c>
      <c r="C792" s="164">
        <v>3238</v>
      </c>
      <c r="D792" s="206">
        <f t="shared" si="12"/>
        <v>40.08647313156269</v>
      </c>
    </row>
    <row r="793" spans="1:4" ht="16.5" customHeight="1">
      <c r="A793" s="145" t="s">
        <v>674</v>
      </c>
      <c r="B793" s="164">
        <v>847</v>
      </c>
      <c r="C793" s="164">
        <v>2803</v>
      </c>
      <c r="D793" s="206">
        <f t="shared" si="12"/>
        <v>30.217623974313234</v>
      </c>
    </row>
    <row r="794" spans="1:4" ht="16.5" customHeight="1">
      <c r="A794" s="145" t="s">
        <v>675</v>
      </c>
      <c r="B794" s="164">
        <v>0</v>
      </c>
      <c r="C794" s="164">
        <v>0</v>
      </c>
      <c r="D794" s="206" t="e">
        <f t="shared" si="12"/>
        <v>#DIV/0!</v>
      </c>
    </row>
    <row r="795" spans="1:4" ht="16.5" customHeight="1">
      <c r="A795" s="145" t="s">
        <v>676</v>
      </c>
      <c r="B795" s="164">
        <v>0</v>
      </c>
      <c r="C795" s="164">
        <v>0</v>
      </c>
      <c r="D795" s="206" t="e">
        <f t="shared" si="12"/>
        <v>#DIV/0!</v>
      </c>
    </row>
    <row r="796" spans="1:4" ht="16.5" customHeight="1">
      <c r="A796" s="145" t="s">
        <v>677</v>
      </c>
      <c r="B796" s="164">
        <v>331</v>
      </c>
      <c r="C796" s="164">
        <v>0</v>
      </c>
      <c r="D796" s="206" t="e">
        <f t="shared" si="12"/>
        <v>#DIV/0!</v>
      </c>
    </row>
    <row r="797" spans="1:4" ht="16.5" customHeight="1">
      <c r="A797" s="145" t="s">
        <v>678</v>
      </c>
      <c r="B797" s="164">
        <v>120</v>
      </c>
      <c r="C797" s="164">
        <v>435</v>
      </c>
      <c r="D797" s="206">
        <f t="shared" si="12"/>
        <v>27.586206896551722</v>
      </c>
    </row>
    <row r="798" spans="1:4" ht="16.5" customHeight="1">
      <c r="A798" s="145" t="s">
        <v>679</v>
      </c>
      <c r="B798" s="164">
        <f>SUM(B799:B800)</f>
        <v>102</v>
      </c>
      <c r="C798" s="164">
        <v>888</v>
      </c>
      <c r="D798" s="206">
        <f t="shared" si="12"/>
        <v>11.486486486486488</v>
      </c>
    </row>
    <row r="799" spans="1:4" ht="16.5" customHeight="1">
      <c r="A799" s="145" t="s">
        <v>680</v>
      </c>
      <c r="B799" s="164">
        <v>0</v>
      </c>
      <c r="C799" s="164">
        <v>0</v>
      </c>
      <c r="D799" s="206" t="e">
        <f t="shared" si="12"/>
        <v>#DIV/0!</v>
      </c>
    </row>
    <row r="800" spans="1:4" ht="16.5" customHeight="1">
      <c r="A800" s="145" t="s">
        <v>681</v>
      </c>
      <c r="B800" s="164">
        <v>102</v>
      </c>
      <c r="C800" s="164">
        <v>888</v>
      </c>
      <c r="D800" s="206">
        <f t="shared" si="12"/>
        <v>11.486486486486488</v>
      </c>
    </row>
    <row r="801" spans="1:4" ht="16.5" customHeight="1">
      <c r="A801" s="145" t="s">
        <v>682</v>
      </c>
      <c r="B801" s="164">
        <v>0</v>
      </c>
      <c r="C801" s="164">
        <v>0</v>
      </c>
      <c r="D801" s="206" t="e">
        <f t="shared" si="12"/>
        <v>#DIV/0!</v>
      </c>
    </row>
    <row r="802" spans="1:4" ht="16.5" customHeight="1">
      <c r="A802" s="145" t="s">
        <v>683</v>
      </c>
      <c r="B802" s="164">
        <v>0</v>
      </c>
      <c r="C802" s="164">
        <v>0</v>
      </c>
      <c r="D802" s="206" t="e">
        <f t="shared" si="12"/>
        <v>#DIV/0!</v>
      </c>
    </row>
    <row r="803" spans="1:4" ht="16.5" customHeight="1">
      <c r="A803" s="145" t="s">
        <v>684</v>
      </c>
      <c r="B803" s="164">
        <v>0</v>
      </c>
      <c r="C803" s="164">
        <v>0</v>
      </c>
      <c r="D803" s="206" t="e">
        <f t="shared" si="12"/>
        <v>#DIV/0!</v>
      </c>
    </row>
    <row r="804" spans="1:4" ht="16.5" customHeight="1">
      <c r="A804" s="145" t="s">
        <v>685</v>
      </c>
      <c r="B804" s="164">
        <v>0</v>
      </c>
      <c r="C804" s="164">
        <v>0</v>
      </c>
      <c r="D804" s="206" t="e">
        <f t="shared" si="12"/>
        <v>#DIV/0!</v>
      </c>
    </row>
    <row r="805" spans="1:4" ht="16.5" customHeight="1">
      <c r="A805" s="145" t="s">
        <v>686</v>
      </c>
      <c r="B805" s="164">
        <v>0</v>
      </c>
      <c r="C805" s="164">
        <v>0</v>
      </c>
      <c r="D805" s="206" t="e">
        <f t="shared" si="12"/>
        <v>#DIV/0!</v>
      </c>
    </row>
    <row r="806" spans="1:4" ht="16.5" customHeight="1">
      <c r="A806" s="145" t="s">
        <v>687</v>
      </c>
      <c r="B806" s="164">
        <f>B807</f>
        <v>35</v>
      </c>
      <c r="C806" s="164">
        <v>103</v>
      </c>
      <c r="D806" s="206">
        <f t="shared" si="12"/>
        <v>33.980582524271846</v>
      </c>
    </row>
    <row r="807" spans="1:4" ht="16.5" customHeight="1">
      <c r="A807" s="145" t="s">
        <v>688</v>
      </c>
      <c r="B807" s="164">
        <v>35</v>
      </c>
      <c r="C807" s="164">
        <v>103</v>
      </c>
      <c r="D807" s="206">
        <f t="shared" si="12"/>
        <v>33.980582524271846</v>
      </c>
    </row>
    <row r="808" spans="1:4" ht="16.5" customHeight="1">
      <c r="A808" s="145" t="s">
        <v>689</v>
      </c>
      <c r="B808" s="164">
        <f>SUM(B809:B813)</f>
        <v>2035</v>
      </c>
      <c r="C808" s="164">
        <v>1613</v>
      </c>
      <c r="D808" s="206">
        <f t="shared" si="12"/>
        <v>126.16243025418474</v>
      </c>
    </row>
    <row r="809" spans="1:4" ht="16.5" customHeight="1">
      <c r="A809" s="145" t="s">
        <v>690</v>
      </c>
      <c r="B809" s="164">
        <v>168</v>
      </c>
      <c r="C809" s="164">
        <v>149</v>
      </c>
      <c r="D809" s="206">
        <f t="shared" si="12"/>
        <v>112.75167785234899</v>
      </c>
    </row>
    <row r="810" spans="1:4" ht="16.5" customHeight="1">
      <c r="A810" s="145" t="s">
        <v>691</v>
      </c>
      <c r="B810" s="164">
        <v>20</v>
      </c>
      <c r="C810" s="164">
        <v>51</v>
      </c>
      <c r="D810" s="206">
        <f t="shared" si="12"/>
        <v>39.21568627450981</v>
      </c>
    </row>
    <row r="811" spans="1:4" ht="16.5" customHeight="1">
      <c r="A811" s="145" t="s">
        <v>692</v>
      </c>
      <c r="B811" s="164">
        <v>116</v>
      </c>
      <c r="C811" s="164">
        <v>118</v>
      </c>
      <c r="D811" s="206">
        <f t="shared" si="12"/>
        <v>98.30508474576271</v>
      </c>
    </row>
    <row r="812" spans="1:4" ht="16.5" customHeight="1">
      <c r="A812" s="145" t="s">
        <v>693</v>
      </c>
      <c r="B812" s="164">
        <v>0</v>
      </c>
      <c r="C812" s="164">
        <v>0</v>
      </c>
      <c r="D812" s="206" t="e">
        <f t="shared" si="12"/>
        <v>#DIV/0!</v>
      </c>
    </row>
    <row r="813" spans="1:4" ht="16.5" customHeight="1">
      <c r="A813" s="145" t="s">
        <v>694</v>
      </c>
      <c r="B813" s="164">
        <v>1731</v>
      </c>
      <c r="C813" s="164">
        <v>1295</v>
      </c>
      <c r="D813" s="206">
        <f t="shared" si="12"/>
        <v>133.66795366795367</v>
      </c>
    </row>
    <row r="814" spans="1:4" ht="16.5" customHeight="1">
      <c r="A814" s="145" t="s">
        <v>695</v>
      </c>
      <c r="B814" s="164">
        <f>B815</f>
        <v>804</v>
      </c>
      <c r="C814" s="164">
        <v>2546</v>
      </c>
      <c r="D814" s="206">
        <f t="shared" si="12"/>
        <v>31.57894736842105</v>
      </c>
    </row>
    <row r="815" spans="1:4" ht="16.5" customHeight="1">
      <c r="A815" s="145" t="s">
        <v>696</v>
      </c>
      <c r="B815" s="164">
        <v>804</v>
      </c>
      <c r="C815" s="164">
        <v>2546</v>
      </c>
      <c r="D815" s="206">
        <f t="shared" si="12"/>
        <v>31.57894736842105</v>
      </c>
    </row>
    <row r="816" spans="1:4" ht="16.5" customHeight="1">
      <c r="A816" s="145" t="s">
        <v>697</v>
      </c>
      <c r="B816" s="164">
        <f>B817</f>
        <v>220</v>
      </c>
      <c r="C816" s="164">
        <v>0</v>
      </c>
      <c r="D816" s="206" t="e">
        <f t="shared" si="12"/>
        <v>#DIV/0!</v>
      </c>
    </row>
    <row r="817" spans="1:4" ht="16.5" customHeight="1">
      <c r="A817" s="145" t="s">
        <v>698</v>
      </c>
      <c r="B817" s="164">
        <v>220</v>
      </c>
      <c r="C817" s="164">
        <v>0</v>
      </c>
      <c r="D817" s="206" t="e">
        <f t="shared" si="12"/>
        <v>#DIV/0!</v>
      </c>
    </row>
    <row r="818" spans="1:4" ht="16.5" customHeight="1">
      <c r="A818" s="145" t="s">
        <v>699</v>
      </c>
      <c r="B818" s="164">
        <f>SUM(B819:B832)</f>
        <v>1332</v>
      </c>
      <c r="C818" s="164">
        <v>2473</v>
      </c>
      <c r="D818" s="206">
        <f t="shared" si="12"/>
        <v>53.86170642943793</v>
      </c>
    </row>
    <row r="819" spans="1:4" ht="16.5" customHeight="1">
      <c r="A819" s="145" t="s">
        <v>93</v>
      </c>
      <c r="B819" s="164">
        <v>102</v>
      </c>
      <c r="C819" s="164">
        <v>129</v>
      </c>
      <c r="D819" s="206">
        <f t="shared" si="12"/>
        <v>79.06976744186046</v>
      </c>
    </row>
    <row r="820" spans="1:4" ht="16.5" customHeight="1">
      <c r="A820" s="145" t="s">
        <v>94</v>
      </c>
      <c r="B820" s="164">
        <v>8</v>
      </c>
      <c r="C820" s="164">
        <v>80</v>
      </c>
      <c r="D820" s="206">
        <f t="shared" si="12"/>
        <v>10</v>
      </c>
    </row>
    <row r="821" spans="1:4" ht="16.5" customHeight="1">
      <c r="A821" s="145" t="s">
        <v>95</v>
      </c>
      <c r="B821" s="164">
        <v>0</v>
      </c>
      <c r="C821" s="164">
        <v>0</v>
      </c>
      <c r="D821" s="206" t="e">
        <f t="shared" si="12"/>
        <v>#DIV/0!</v>
      </c>
    </row>
    <row r="822" spans="1:4" ht="16.5" customHeight="1">
      <c r="A822" s="145" t="s">
        <v>700</v>
      </c>
      <c r="B822" s="164">
        <v>0</v>
      </c>
      <c r="C822" s="164">
        <v>0</v>
      </c>
      <c r="D822" s="206" t="e">
        <f t="shared" si="12"/>
        <v>#DIV/0!</v>
      </c>
    </row>
    <row r="823" spans="1:4" ht="16.5" customHeight="1">
      <c r="A823" s="145" t="s">
        <v>701</v>
      </c>
      <c r="B823" s="164">
        <v>0</v>
      </c>
      <c r="C823" s="164">
        <v>0</v>
      </c>
      <c r="D823" s="206" t="e">
        <f t="shared" si="12"/>
        <v>#DIV/0!</v>
      </c>
    </row>
    <row r="824" spans="1:4" ht="16.5" customHeight="1">
      <c r="A824" s="145" t="s">
        <v>702</v>
      </c>
      <c r="B824" s="164">
        <v>0</v>
      </c>
      <c r="C824" s="164">
        <v>0</v>
      </c>
      <c r="D824" s="206" t="e">
        <f t="shared" si="12"/>
        <v>#DIV/0!</v>
      </c>
    </row>
    <row r="825" spans="1:4" ht="16.5" customHeight="1">
      <c r="A825" s="145" t="s">
        <v>703</v>
      </c>
      <c r="B825" s="164">
        <v>0</v>
      </c>
      <c r="C825" s="164">
        <v>1077</v>
      </c>
      <c r="D825" s="206">
        <f t="shared" si="12"/>
        <v>0</v>
      </c>
    </row>
    <row r="826" spans="1:4" ht="16.5" customHeight="1">
      <c r="A826" s="145" t="s">
        <v>704</v>
      </c>
      <c r="B826" s="164">
        <v>0</v>
      </c>
      <c r="C826" s="164">
        <v>0</v>
      </c>
      <c r="D826" s="206" t="e">
        <f t="shared" si="12"/>
        <v>#DIV/0!</v>
      </c>
    </row>
    <row r="827" spans="1:4" ht="16.5" customHeight="1">
      <c r="A827" s="145" t="s">
        <v>705</v>
      </c>
      <c r="B827" s="164">
        <v>0</v>
      </c>
      <c r="C827" s="164">
        <v>0</v>
      </c>
      <c r="D827" s="206" t="e">
        <f t="shared" si="12"/>
        <v>#DIV/0!</v>
      </c>
    </row>
    <row r="828" spans="1:4" ht="16.5" customHeight="1">
      <c r="A828" s="145" t="s">
        <v>706</v>
      </c>
      <c r="B828" s="164">
        <v>0</v>
      </c>
      <c r="C828" s="164">
        <v>0</v>
      </c>
      <c r="D828" s="206" t="e">
        <f t="shared" si="12"/>
        <v>#DIV/0!</v>
      </c>
    </row>
    <row r="829" spans="1:4" ht="16.5" customHeight="1">
      <c r="A829" s="145" t="s">
        <v>134</v>
      </c>
      <c r="B829" s="164">
        <v>0</v>
      </c>
      <c r="C829" s="164">
        <v>0</v>
      </c>
      <c r="D829" s="206" t="e">
        <f t="shared" si="12"/>
        <v>#DIV/0!</v>
      </c>
    </row>
    <row r="830" spans="1:4" ht="16.5" customHeight="1">
      <c r="A830" s="145" t="s">
        <v>707</v>
      </c>
      <c r="B830" s="164">
        <v>1217</v>
      </c>
      <c r="C830" s="164">
        <v>547</v>
      </c>
      <c r="D830" s="206">
        <f t="shared" si="12"/>
        <v>222.48628884826326</v>
      </c>
    </row>
    <row r="831" spans="1:4" ht="16.5" customHeight="1">
      <c r="A831" s="145" t="s">
        <v>102</v>
      </c>
      <c r="B831" s="164">
        <v>5</v>
      </c>
      <c r="C831" s="164">
        <v>0</v>
      </c>
      <c r="D831" s="206" t="e">
        <f t="shared" si="12"/>
        <v>#DIV/0!</v>
      </c>
    </row>
    <row r="832" spans="1:4" ht="16.5" customHeight="1">
      <c r="A832" s="145" t="s">
        <v>708</v>
      </c>
      <c r="B832" s="164">
        <v>0</v>
      </c>
      <c r="C832" s="164">
        <v>640</v>
      </c>
      <c r="D832" s="206">
        <f t="shared" si="12"/>
        <v>0</v>
      </c>
    </row>
    <row r="833" spans="1:4" ht="16.5" customHeight="1">
      <c r="A833" s="145" t="s">
        <v>709</v>
      </c>
      <c r="B833" s="164">
        <f>B834</f>
        <v>23876</v>
      </c>
      <c r="C833" s="164">
        <v>14107</v>
      </c>
      <c r="D833" s="206">
        <f t="shared" si="12"/>
        <v>169.24930885376054</v>
      </c>
    </row>
    <row r="834" spans="1:4" ht="16.5" customHeight="1">
      <c r="A834" s="145" t="s">
        <v>710</v>
      </c>
      <c r="B834" s="164">
        <v>23876</v>
      </c>
      <c r="C834" s="164">
        <v>14107</v>
      </c>
      <c r="D834" s="206">
        <f t="shared" si="12"/>
        <v>169.24930885376054</v>
      </c>
    </row>
    <row r="835" spans="1:4" s="171" customFormat="1" ht="16.5" customHeight="1">
      <c r="A835" s="175" t="s">
        <v>711</v>
      </c>
      <c r="B835" s="179">
        <f>SUM(B836,B847,B849,B852,B854,B856)</f>
        <v>358110</v>
      </c>
      <c r="C835" s="179">
        <f>SUM(C836,C847,C849,C852,C854,C856)</f>
        <v>440211</v>
      </c>
      <c r="D835" s="206">
        <f t="shared" si="12"/>
        <v>81.34962552048903</v>
      </c>
    </row>
    <row r="836" spans="1:4" ht="16.5" customHeight="1">
      <c r="A836" s="145" t="s">
        <v>712</v>
      </c>
      <c r="B836" s="164">
        <f>SUM(B837:B846)</f>
        <v>70708</v>
      </c>
      <c r="C836" s="164">
        <v>126227</v>
      </c>
      <c r="D836" s="206">
        <f t="shared" si="12"/>
        <v>56.016541627385585</v>
      </c>
    </row>
    <row r="837" spans="1:4" ht="16.5" customHeight="1">
      <c r="A837" s="145" t="s">
        <v>93</v>
      </c>
      <c r="B837" s="164">
        <v>17679</v>
      </c>
      <c r="C837" s="164">
        <v>24029</v>
      </c>
      <c r="D837" s="206">
        <f t="shared" si="12"/>
        <v>73.57359856839652</v>
      </c>
    </row>
    <row r="838" spans="1:4" ht="16.5" customHeight="1">
      <c r="A838" s="145" t="s">
        <v>94</v>
      </c>
      <c r="B838" s="164">
        <v>4917</v>
      </c>
      <c r="C838" s="164">
        <v>5010</v>
      </c>
      <c r="D838" s="206">
        <f aca="true" t="shared" si="13" ref="D838:D901">B838/C838*100</f>
        <v>98.1437125748503</v>
      </c>
    </row>
    <row r="839" spans="1:4" ht="16.5" customHeight="1">
      <c r="A839" s="145" t="s">
        <v>95</v>
      </c>
      <c r="B839" s="164">
        <v>203</v>
      </c>
      <c r="C839" s="164">
        <v>214</v>
      </c>
      <c r="D839" s="206">
        <f t="shared" si="13"/>
        <v>94.85981308411215</v>
      </c>
    </row>
    <row r="840" spans="1:4" ht="16.5" customHeight="1">
      <c r="A840" s="145" t="s">
        <v>713</v>
      </c>
      <c r="B840" s="164">
        <v>20418</v>
      </c>
      <c r="C840" s="164">
        <v>16964</v>
      </c>
      <c r="D840" s="206">
        <f t="shared" si="13"/>
        <v>120.36076397076161</v>
      </c>
    </row>
    <row r="841" spans="1:4" ht="16.5" customHeight="1">
      <c r="A841" s="145" t="s">
        <v>714</v>
      </c>
      <c r="B841" s="164">
        <v>124</v>
      </c>
      <c r="C841" s="164">
        <v>118</v>
      </c>
      <c r="D841" s="206">
        <f t="shared" si="13"/>
        <v>105.08474576271188</v>
      </c>
    </row>
    <row r="842" spans="1:4" ht="16.5" customHeight="1">
      <c r="A842" s="145" t="s">
        <v>715</v>
      </c>
      <c r="B842" s="164">
        <v>1775</v>
      </c>
      <c r="C842" s="164">
        <v>1617</v>
      </c>
      <c r="D842" s="206">
        <f t="shared" si="13"/>
        <v>109.77118119975262</v>
      </c>
    </row>
    <row r="843" spans="1:4" ht="16.5" customHeight="1">
      <c r="A843" s="145" t="s">
        <v>716</v>
      </c>
      <c r="B843" s="164">
        <v>4127</v>
      </c>
      <c r="C843" s="164">
        <v>2591</v>
      </c>
      <c r="D843" s="206">
        <f t="shared" si="13"/>
        <v>159.2821304515631</v>
      </c>
    </row>
    <row r="844" spans="1:4" ht="16.5" customHeight="1">
      <c r="A844" s="145" t="s">
        <v>717</v>
      </c>
      <c r="B844" s="164">
        <v>1024</v>
      </c>
      <c r="C844" s="164">
        <v>1353</v>
      </c>
      <c r="D844" s="206">
        <f t="shared" si="13"/>
        <v>75.68366592756837</v>
      </c>
    </row>
    <row r="845" spans="1:4" ht="16.5" customHeight="1">
      <c r="A845" s="145" t="s">
        <v>718</v>
      </c>
      <c r="B845" s="164">
        <v>0</v>
      </c>
      <c r="C845" s="164">
        <v>0</v>
      </c>
      <c r="D845" s="206" t="e">
        <f t="shared" si="13"/>
        <v>#DIV/0!</v>
      </c>
    </row>
    <row r="846" spans="1:4" ht="16.5" customHeight="1">
      <c r="A846" s="145" t="s">
        <v>719</v>
      </c>
      <c r="B846" s="164">
        <v>20441</v>
      </c>
      <c r="C846" s="164">
        <v>74331</v>
      </c>
      <c r="D846" s="206">
        <f t="shared" si="13"/>
        <v>27.499966366657247</v>
      </c>
    </row>
    <row r="847" spans="1:4" ht="16.5" customHeight="1">
      <c r="A847" s="145" t="s">
        <v>720</v>
      </c>
      <c r="B847" s="164">
        <f>B848</f>
        <v>14313</v>
      </c>
      <c r="C847" s="164">
        <v>14440</v>
      </c>
      <c r="D847" s="206">
        <f t="shared" si="13"/>
        <v>99.12049861495845</v>
      </c>
    </row>
    <row r="848" spans="1:4" ht="16.5" customHeight="1">
      <c r="A848" s="145" t="s">
        <v>721</v>
      </c>
      <c r="B848" s="164">
        <v>14313</v>
      </c>
      <c r="C848" s="164">
        <v>14440</v>
      </c>
      <c r="D848" s="206">
        <f t="shared" si="13"/>
        <v>99.12049861495845</v>
      </c>
    </row>
    <row r="849" spans="1:4" ht="16.5" customHeight="1">
      <c r="A849" s="145" t="s">
        <v>722</v>
      </c>
      <c r="B849" s="164">
        <f>SUM(B850:B851)</f>
        <v>121247</v>
      </c>
      <c r="C849" s="164">
        <v>115400</v>
      </c>
      <c r="D849" s="206">
        <f t="shared" si="13"/>
        <v>105.06672443674177</v>
      </c>
    </row>
    <row r="850" spans="1:4" ht="16.5" customHeight="1">
      <c r="A850" s="145" t="s">
        <v>723</v>
      </c>
      <c r="B850" s="164">
        <v>29471</v>
      </c>
      <c r="C850" s="164">
        <v>39314</v>
      </c>
      <c r="D850" s="206">
        <f t="shared" si="13"/>
        <v>74.96311746451646</v>
      </c>
    </row>
    <row r="851" spans="1:4" ht="16.5" customHeight="1">
      <c r="A851" s="145" t="s">
        <v>724</v>
      </c>
      <c r="B851" s="164">
        <v>91776</v>
      </c>
      <c r="C851" s="164">
        <v>76086</v>
      </c>
      <c r="D851" s="206">
        <f t="shared" si="13"/>
        <v>120.62140209762637</v>
      </c>
    </row>
    <row r="852" spans="1:4" ht="16.5" customHeight="1">
      <c r="A852" s="145" t="s">
        <v>725</v>
      </c>
      <c r="B852" s="164">
        <f>B853</f>
        <v>43450</v>
      </c>
      <c r="C852" s="164">
        <v>35417</v>
      </c>
      <c r="D852" s="206">
        <f t="shared" si="13"/>
        <v>122.68119829460429</v>
      </c>
    </row>
    <row r="853" spans="1:4" ht="16.5" customHeight="1">
      <c r="A853" s="145" t="s">
        <v>726</v>
      </c>
      <c r="B853" s="164">
        <v>43450</v>
      </c>
      <c r="C853" s="164">
        <v>35417</v>
      </c>
      <c r="D853" s="206">
        <f t="shared" si="13"/>
        <v>122.68119829460429</v>
      </c>
    </row>
    <row r="854" spans="1:4" ht="16.5" customHeight="1">
      <c r="A854" s="145" t="s">
        <v>727</v>
      </c>
      <c r="B854" s="164">
        <f>B855</f>
        <v>1744</v>
      </c>
      <c r="C854" s="164">
        <v>1575</v>
      </c>
      <c r="D854" s="206">
        <f t="shared" si="13"/>
        <v>110.73015873015872</v>
      </c>
    </row>
    <row r="855" spans="1:4" ht="16.5" customHeight="1">
      <c r="A855" s="145" t="s">
        <v>728</v>
      </c>
      <c r="B855" s="164">
        <v>1744</v>
      </c>
      <c r="C855" s="164">
        <v>1575</v>
      </c>
      <c r="D855" s="206">
        <f t="shared" si="13"/>
        <v>110.73015873015872</v>
      </c>
    </row>
    <row r="856" spans="1:4" ht="16.5" customHeight="1">
      <c r="A856" s="145" t="s">
        <v>729</v>
      </c>
      <c r="B856" s="164">
        <f>B857</f>
        <v>106648</v>
      </c>
      <c r="C856" s="164">
        <v>147152</v>
      </c>
      <c r="D856" s="206">
        <f t="shared" si="13"/>
        <v>72.47472001739698</v>
      </c>
    </row>
    <row r="857" spans="1:4" ht="16.5" customHeight="1">
      <c r="A857" s="145" t="s">
        <v>730</v>
      </c>
      <c r="B857" s="164">
        <v>106648</v>
      </c>
      <c r="C857" s="164">
        <v>147152</v>
      </c>
      <c r="D857" s="206">
        <f t="shared" si="13"/>
        <v>72.47472001739698</v>
      </c>
    </row>
    <row r="858" spans="1:4" s="171" customFormat="1" ht="16.5" customHeight="1">
      <c r="A858" s="175" t="s">
        <v>731</v>
      </c>
      <c r="B858" s="164">
        <f>SUM(B859,B885,B910,B938,B949,B956,B963,B966)</f>
        <v>882777</v>
      </c>
      <c r="C858" s="179">
        <v>918641</v>
      </c>
      <c r="D858" s="206">
        <f t="shared" si="13"/>
        <v>96.09597220241639</v>
      </c>
    </row>
    <row r="859" spans="1:4" ht="16.5" customHeight="1">
      <c r="A859" s="145" t="s">
        <v>732</v>
      </c>
      <c r="B859" s="164">
        <f>SUM(B860:B884)</f>
        <v>226057</v>
      </c>
      <c r="C859" s="164">
        <v>198730</v>
      </c>
      <c r="D859" s="206">
        <f t="shared" si="13"/>
        <v>113.7508176923464</v>
      </c>
    </row>
    <row r="860" spans="1:4" ht="16.5" customHeight="1">
      <c r="A860" s="145" t="s">
        <v>93</v>
      </c>
      <c r="B860" s="164">
        <v>31490</v>
      </c>
      <c r="C860" s="164">
        <v>40047</v>
      </c>
      <c r="D860" s="206">
        <f t="shared" si="13"/>
        <v>78.6326066871426</v>
      </c>
    </row>
    <row r="861" spans="1:4" ht="16.5" customHeight="1">
      <c r="A861" s="145" t="s">
        <v>94</v>
      </c>
      <c r="B861" s="164">
        <v>3883</v>
      </c>
      <c r="C861" s="164">
        <v>3806</v>
      </c>
      <c r="D861" s="206">
        <f t="shared" si="13"/>
        <v>102.02312138728324</v>
      </c>
    </row>
    <row r="862" spans="1:4" ht="16.5" customHeight="1">
      <c r="A862" s="145" t="s">
        <v>95</v>
      </c>
      <c r="B862" s="164">
        <v>13</v>
      </c>
      <c r="C862" s="164">
        <v>0</v>
      </c>
      <c r="D862" s="206" t="e">
        <f t="shared" si="13"/>
        <v>#DIV/0!</v>
      </c>
    </row>
    <row r="863" spans="1:4" ht="16.5" customHeight="1">
      <c r="A863" s="145" t="s">
        <v>102</v>
      </c>
      <c r="B863" s="164">
        <v>6007</v>
      </c>
      <c r="C863" s="164">
        <v>8829</v>
      </c>
      <c r="D863" s="206">
        <f t="shared" si="13"/>
        <v>68.03715030014725</v>
      </c>
    </row>
    <row r="864" spans="1:4" ht="16.5" customHeight="1">
      <c r="A864" s="145" t="s">
        <v>733</v>
      </c>
      <c r="B864" s="164">
        <v>0</v>
      </c>
      <c r="C864" s="164">
        <v>9</v>
      </c>
      <c r="D864" s="206">
        <f t="shared" si="13"/>
        <v>0</v>
      </c>
    </row>
    <row r="865" spans="1:4" ht="16.5" customHeight="1">
      <c r="A865" s="145" t="s">
        <v>734</v>
      </c>
      <c r="B865" s="164">
        <v>2631</v>
      </c>
      <c r="C865" s="164">
        <v>3266</v>
      </c>
      <c r="D865" s="206">
        <f t="shared" si="13"/>
        <v>80.55725658297612</v>
      </c>
    </row>
    <row r="866" spans="1:4" ht="16.5" customHeight="1">
      <c r="A866" s="145" t="s">
        <v>735</v>
      </c>
      <c r="B866" s="164">
        <v>6308</v>
      </c>
      <c r="C866" s="164">
        <v>6806</v>
      </c>
      <c r="D866" s="206">
        <f t="shared" si="13"/>
        <v>92.6829268292683</v>
      </c>
    </row>
    <row r="867" spans="1:4" ht="16.5" customHeight="1">
      <c r="A867" s="145" t="s">
        <v>736</v>
      </c>
      <c r="B867" s="164">
        <v>677</v>
      </c>
      <c r="C867" s="164">
        <v>653</v>
      </c>
      <c r="D867" s="206">
        <f t="shared" si="13"/>
        <v>103.67534456355283</v>
      </c>
    </row>
    <row r="868" spans="1:4" ht="16.5" customHeight="1">
      <c r="A868" s="145" t="s">
        <v>737</v>
      </c>
      <c r="B868" s="164">
        <v>363</v>
      </c>
      <c r="C868" s="164">
        <v>295</v>
      </c>
      <c r="D868" s="206">
        <f t="shared" si="13"/>
        <v>123.05084745762711</v>
      </c>
    </row>
    <row r="869" spans="1:4" ht="16.5" customHeight="1">
      <c r="A869" s="145" t="s">
        <v>738</v>
      </c>
      <c r="B869" s="164">
        <v>105</v>
      </c>
      <c r="C869" s="164">
        <v>227</v>
      </c>
      <c r="D869" s="206">
        <f t="shared" si="13"/>
        <v>46.25550660792951</v>
      </c>
    </row>
    <row r="870" spans="1:4" ht="16.5" customHeight="1">
      <c r="A870" s="145" t="s">
        <v>739</v>
      </c>
      <c r="B870" s="164">
        <v>124</v>
      </c>
      <c r="C870" s="164">
        <v>237</v>
      </c>
      <c r="D870" s="206">
        <f t="shared" si="13"/>
        <v>52.320675105485236</v>
      </c>
    </row>
    <row r="871" spans="1:4" ht="16.5" customHeight="1">
      <c r="A871" s="145" t="s">
        <v>740</v>
      </c>
      <c r="B871" s="164">
        <v>10</v>
      </c>
      <c r="C871" s="164">
        <v>1</v>
      </c>
      <c r="D871" s="206">
        <f t="shared" si="13"/>
        <v>1000</v>
      </c>
    </row>
    <row r="872" spans="1:4" ht="16.5" customHeight="1">
      <c r="A872" s="145" t="s">
        <v>741</v>
      </c>
      <c r="B872" s="164">
        <v>991</v>
      </c>
      <c r="C872" s="164">
        <v>642</v>
      </c>
      <c r="D872" s="206">
        <f t="shared" si="13"/>
        <v>154.3613707165109</v>
      </c>
    </row>
    <row r="873" spans="1:4" ht="16.5" customHeight="1">
      <c r="A873" s="145" t="s">
        <v>742</v>
      </c>
      <c r="B873" s="164">
        <v>1083</v>
      </c>
      <c r="C873" s="164">
        <v>51</v>
      </c>
      <c r="D873" s="206">
        <f t="shared" si="13"/>
        <v>2123.529411764706</v>
      </c>
    </row>
    <row r="874" spans="1:4" ht="16.5" customHeight="1">
      <c r="A874" s="145" t="s">
        <v>743</v>
      </c>
      <c r="B874" s="164">
        <v>1234</v>
      </c>
      <c r="C874" s="164">
        <v>50</v>
      </c>
      <c r="D874" s="206">
        <f t="shared" si="13"/>
        <v>2468</v>
      </c>
    </row>
    <row r="875" spans="1:4" ht="16.5" customHeight="1">
      <c r="A875" s="145" t="s">
        <v>744</v>
      </c>
      <c r="B875" s="164">
        <v>48778</v>
      </c>
      <c r="C875" s="164">
        <v>7181</v>
      </c>
      <c r="D875" s="206">
        <f t="shared" si="13"/>
        <v>679.264726361231</v>
      </c>
    </row>
    <row r="876" spans="1:4" ht="16.5" customHeight="1">
      <c r="A876" s="145" t="s">
        <v>745</v>
      </c>
      <c r="B876" s="164">
        <v>2094</v>
      </c>
      <c r="C876" s="164">
        <v>2120</v>
      </c>
      <c r="D876" s="206">
        <f t="shared" si="13"/>
        <v>98.77358490566037</v>
      </c>
    </row>
    <row r="877" spans="1:4" ht="16.5" customHeight="1">
      <c r="A877" s="145" t="s">
        <v>746</v>
      </c>
      <c r="B877" s="164">
        <v>1388</v>
      </c>
      <c r="C877" s="164">
        <v>1456</v>
      </c>
      <c r="D877" s="206">
        <f t="shared" si="13"/>
        <v>95.32967032967034</v>
      </c>
    </row>
    <row r="878" spans="1:4" ht="16.5" customHeight="1">
      <c r="A878" s="145" t="s">
        <v>747</v>
      </c>
      <c r="B878" s="164">
        <v>10793</v>
      </c>
      <c r="C878" s="164">
        <v>8357</v>
      </c>
      <c r="D878" s="206">
        <f t="shared" si="13"/>
        <v>129.1492162259184</v>
      </c>
    </row>
    <row r="879" spans="1:4" ht="16.5" customHeight="1">
      <c r="A879" s="145" t="s">
        <v>748</v>
      </c>
      <c r="B879" s="164">
        <v>1931</v>
      </c>
      <c r="C879" s="164">
        <v>2308</v>
      </c>
      <c r="D879" s="206">
        <f t="shared" si="13"/>
        <v>83.66551126516465</v>
      </c>
    </row>
    <row r="880" spans="1:4" ht="16.5" customHeight="1">
      <c r="A880" s="145" t="s">
        <v>749</v>
      </c>
      <c r="B880" s="164">
        <v>272</v>
      </c>
      <c r="C880" s="164">
        <v>2871</v>
      </c>
      <c r="D880" s="206">
        <f t="shared" si="13"/>
        <v>9.474050853361197</v>
      </c>
    </row>
    <row r="881" spans="1:4" ht="16.5" customHeight="1">
      <c r="A881" s="145" t="s">
        <v>750</v>
      </c>
      <c r="B881" s="164">
        <v>162</v>
      </c>
      <c r="C881" s="164">
        <v>249</v>
      </c>
      <c r="D881" s="206">
        <f t="shared" si="13"/>
        <v>65.06024096385542</v>
      </c>
    </row>
    <row r="882" spans="1:4" ht="16.5" customHeight="1">
      <c r="A882" s="145" t="s">
        <v>751</v>
      </c>
      <c r="B882" s="164">
        <v>82</v>
      </c>
      <c r="C882" s="164">
        <v>140</v>
      </c>
      <c r="D882" s="206">
        <f t="shared" si="13"/>
        <v>58.57142857142858</v>
      </c>
    </row>
    <row r="883" spans="1:4" ht="16.5" customHeight="1">
      <c r="A883" s="145" t="s">
        <v>752</v>
      </c>
      <c r="B883" s="164">
        <v>33647</v>
      </c>
      <c r="C883" s="164"/>
      <c r="D883" s="206" t="e">
        <f t="shared" si="13"/>
        <v>#DIV/0!</v>
      </c>
    </row>
    <row r="884" spans="1:4" ht="16.5" customHeight="1">
      <c r="A884" s="145" t="s">
        <v>753</v>
      </c>
      <c r="B884" s="164">
        <v>71991</v>
      </c>
      <c r="C884" s="164">
        <v>109129</v>
      </c>
      <c r="D884" s="206">
        <f t="shared" si="13"/>
        <v>65.96871592335675</v>
      </c>
    </row>
    <row r="885" spans="1:4" ht="16.5" customHeight="1">
      <c r="A885" s="145" t="s">
        <v>754</v>
      </c>
      <c r="B885" s="164">
        <f>SUM(B886:B909)</f>
        <v>99113</v>
      </c>
      <c r="C885" s="164">
        <v>102184</v>
      </c>
      <c r="D885" s="206">
        <f t="shared" si="13"/>
        <v>96.99463712518593</v>
      </c>
    </row>
    <row r="886" spans="1:4" ht="16.5" customHeight="1">
      <c r="A886" s="145" t="s">
        <v>93</v>
      </c>
      <c r="B886" s="164">
        <v>19240</v>
      </c>
      <c r="C886" s="164">
        <v>30841</v>
      </c>
      <c r="D886" s="206">
        <f t="shared" si="13"/>
        <v>62.384488181317074</v>
      </c>
    </row>
    <row r="887" spans="1:4" ht="16.5" customHeight="1">
      <c r="A887" s="145" t="s">
        <v>94</v>
      </c>
      <c r="B887" s="164">
        <v>4597</v>
      </c>
      <c r="C887" s="164">
        <v>1407</v>
      </c>
      <c r="D887" s="206">
        <f t="shared" si="13"/>
        <v>326.7235252309879</v>
      </c>
    </row>
    <row r="888" spans="1:4" ht="16.5" customHeight="1">
      <c r="A888" s="145" t="s">
        <v>95</v>
      </c>
      <c r="B888" s="164">
        <v>0</v>
      </c>
      <c r="C888" s="164">
        <v>0</v>
      </c>
      <c r="D888" s="206" t="e">
        <f t="shared" si="13"/>
        <v>#DIV/0!</v>
      </c>
    </row>
    <row r="889" spans="1:4" ht="16.5" customHeight="1">
      <c r="A889" s="145" t="s">
        <v>755</v>
      </c>
      <c r="B889" s="164">
        <v>11547</v>
      </c>
      <c r="C889" s="164">
        <v>9430</v>
      </c>
      <c r="D889" s="206">
        <f t="shared" si="13"/>
        <v>122.44962884411453</v>
      </c>
    </row>
    <row r="890" spans="1:4" ht="16.5" customHeight="1">
      <c r="A890" s="145" t="s">
        <v>756</v>
      </c>
      <c r="B890" s="164">
        <v>4400</v>
      </c>
      <c r="C890" s="164">
        <v>11412</v>
      </c>
      <c r="D890" s="206">
        <f t="shared" si="13"/>
        <v>38.5559060637925</v>
      </c>
    </row>
    <row r="891" spans="1:4" ht="16.5" customHeight="1">
      <c r="A891" s="145" t="s">
        <v>757</v>
      </c>
      <c r="B891" s="164">
        <v>57</v>
      </c>
      <c r="C891" s="164">
        <v>160</v>
      </c>
      <c r="D891" s="206">
        <f t="shared" si="13"/>
        <v>35.625</v>
      </c>
    </row>
    <row r="892" spans="1:4" ht="16.5" customHeight="1">
      <c r="A892" s="145" t="s">
        <v>758</v>
      </c>
      <c r="B892" s="164">
        <v>9500</v>
      </c>
      <c r="C892" s="164">
        <v>2745</v>
      </c>
      <c r="D892" s="206">
        <f t="shared" si="13"/>
        <v>346.08378870673954</v>
      </c>
    </row>
    <row r="893" spans="1:4" ht="16.5" customHeight="1">
      <c r="A893" s="145" t="s">
        <v>759</v>
      </c>
      <c r="B893" s="164">
        <v>14188</v>
      </c>
      <c r="C893" s="164">
        <v>13230</v>
      </c>
      <c r="D893" s="206">
        <f t="shared" si="13"/>
        <v>107.24111866969011</v>
      </c>
    </row>
    <row r="894" spans="1:4" ht="16.5" customHeight="1">
      <c r="A894" s="145" t="s">
        <v>760</v>
      </c>
      <c r="B894" s="164">
        <v>1173</v>
      </c>
      <c r="C894" s="164">
        <v>399</v>
      </c>
      <c r="D894" s="206">
        <f t="shared" si="13"/>
        <v>293.98496240601503</v>
      </c>
    </row>
    <row r="895" spans="1:4" ht="16.5" customHeight="1">
      <c r="A895" s="145" t="s">
        <v>761</v>
      </c>
      <c r="B895" s="164">
        <v>848</v>
      </c>
      <c r="C895" s="164">
        <v>46</v>
      </c>
      <c r="D895" s="206">
        <f t="shared" si="13"/>
        <v>1843.4782608695652</v>
      </c>
    </row>
    <row r="896" spans="1:4" ht="16.5" customHeight="1">
      <c r="A896" s="145" t="s">
        <v>762</v>
      </c>
      <c r="B896" s="164">
        <v>1250</v>
      </c>
      <c r="C896" s="164">
        <v>1046</v>
      </c>
      <c r="D896" s="206">
        <f t="shared" si="13"/>
        <v>119.50286806883366</v>
      </c>
    </row>
    <row r="897" spans="1:4" ht="16.5" customHeight="1">
      <c r="A897" s="145" t="s">
        <v>763</v>
      </c>
      <c r="B897" s="164">
        <v>962</v>
      </c>
      <c r="C897" s="164">
        <v>1703</v>
      </c>
      <c r="D897" s="206">
        <f t="shared" si="13"/>
        <v>56.48854961832062</v>
      </c>
    </row>
    <row r="898" spans="1:4" ht="16.5" customHeight="1">
      <c r="A898" s="145" t="s">
        <v>764</v>
      </c>
      <c r="B898" s="164">
        <v>0</v>
      </c>
      <c r="C898" s="164">
        <v>0</v>
      </c>
      <c r="D898" s="206" t="e">
        <f t="shared" si="13"/>
        <v>#DIV/0!</v>
      </c>
    </row>
    <row r="899" spans="1:4" ht="16.5" customHeight="1">
      <c r="A899" s="145" t="s">
        <v>765</v>
      </c>
      <c r="B899" s="164">
        <v>0</v>
      </c>
      <c r="C899" s="164">
        <v>0</v>
      </c>
      <c r="D899" s="206" t="e">
        <f t="shared" si="13"/>
        <v>#DIV/0!</v>
      </c>
    </row>
    <row r="900" spans="1:4" ht="16.5" customHeight="1">
      <c r="A900" s="145" t="s">
        <v>766</v>
      </c>
      <c r="B900" s="164">
        <v>502</v>
      </c>
      <c r="C900" s="164">
        <v>874</v>
      </c>
      <c r="D900" s="206">
        <f t="shared" si="13"/>
        <v>57.43707093821511</v>
      </c>
    </row>
    <row r="901" spans="1:4" ht="16.5" customHeight="1">
      <c r="A901" s="145" t="s">
        <v>767</v>
      </c>
      <c r="B901" s="164">
        <v>0</v>
      </c>
      <c r="C901" s="164">
        <v>0</v>
      </c>
      <c r="D901" s="206" t="e">
        <f t="shared" si="13"/>
        <v>#DIV/0!</v>
      </c>
    </row>
    <row r="902" spans="1:4" ht="16.5" customHeight="1">
      <c r="A902" s="145" t="s">
        <v>768</v>
      </c>
      <c r="B902" s="164">
        <v>40</v>
      </c>
      <c r="C902" s="164">
        <v>119</v>
      </c>
      <c r="D902" s="206">
        <f aca="true" t="shared" si="14" ref="D902:D965">B902/C902*100</f>
        <v>33.61344537815126</v>
      </c>
    </row>
    <row r="903" spans="1:4" ht="16.5" customHeight="1">
      <c r="A903" s="145" t="s">
        <v>769</v>
      </c>
      <c r="B903" s="164">
        <v>0</v>
      </c>
      <c r="C903" s="164">
        <v>121</v>
      </c>
      <c r="D903" s="206">
        <f t="shared" si="14"/>
        <v>0</v>
      </c>
    </row>
    <row r="904" spans="1:4" ht="16.5" customHeight="1">
      <c r="A904" s="145" t="s">
        <v>770</v>
      </c>
      <c r="B904" s="164">
        <v>0</v>
      </c>
      <c r="C904" s="164">
        <v>0</v>
      </c>
      <c r="D904" s="206" t="e">
        <f t="shared" si="14"/>
        <v>#DIV/0!</v>
      </c>
    </row>
    <row r="905" spans="1:4" ht="16.5" customHeight="1">
      <c r="A905" s="145" t="s">
        <v>771</v>
      </c>
      <c r="B905" s="164">
        <v>1385</v>
      </c>
      <c r="C905" s="164">
        <v>882</v>
      </c>
      <c r="D905" s="206">
        <f t="shared" si="14"/>
        <v>157.02947845804988</v>
      </c>
    </row>
    <row r="906" spans="1:4" ht="16.5" customHeight="1">
      <c r="A906" s="145" t="s">
        <v>772</v>
      </c>
      <c r="B906" s="164">
        <v>285</v>
      </c>
      <c r="C906" s="164">
        <v>223</v>
      </c>
      <c r="D906" s="206">
        <f t="shared" si="14"/>
        <v>127.80269058295963</v>
      </c>
    </row>
    <row r="907" spans="1:4" ht="16.5" customHeight="1">
      <c r="A907" s="145" t="s">
        <v>773</v>
      </c>
      <c r="B907" s="164">
        <v>0</v>
      </c>
      <c r="C907" s="164">
        <v>0</v>
      </c>
      <c r="D907" s="206" t="e">
        <f t="shared" si="14"/>
        <v>#DIV/0!</v>
      </c>
    </row>
    <row r="908" spans="1:4" ht="16.5" customHeight="1">
      <c r="A908" s="145" t="s">
        <v>739</v>
      </c>
      <c r="B908" s="164">
        <v>0</v>
      </c>
      <c r="C908" s="164">
        <v>0</v>
      </c>
      <c r="D908" s="206" t="e">
        <f t="shared" si="14"/>
        <v>#DIV/0!</v>
      </c>
    </row>
    <row r="909" spans="1:4" ht="16.5" customHeight="1">
      <c r="A909" s="145" t="s">
        <v>774</v>
      </c>
      <c r="B909" s="164">
        <v>29139</v>
      </c>
      <c r="C909" s="164">
        <v>27546</v>
      </c>
      <c r="D909" s="206">
        <f t="shared" si="14"/>
        <v>105.78305380091484</v>
      </c>
    </row>
    <row r="910" spans="1:4" ht="16.5" customHeight="1">
      <c r="A910" s="145" t="s">
        <v>775</v>
      </c>
      <c r="B910" s="164">
        <f>SUM(B911:B937)</f>
        <v>118304</v>
      </c>
      <c r="C910" s="164">
        <f>SUM(C911:C937)</f>
        <v>135045</v>
      </c>
      <c r="D910" s="206">
        <f t="shared" si="14"/>
        <v>87.60339146210524</v>
      </c>
    </row>
    <row r="911" spans="1:4" ht="16.5" customHeight="1">
      <c r="A911" s="145" t="s">
        <v>93</v>
      </c>
      <c r="B911" s="164">
        <v>9368</v>
      </c>
      <c r="C911" s="164">
        <v>11699</v>
      </c>
      <c r="D911" s="206">
        <f t="shared" si="14"/>
        <v>80.07522010428242</v>
      </c>
    </row>
    <row r="912" spans="1:4" ht="16.5" customHeight="1">
      <c r="A912" s="145" t="s">
        <v>94</v>
      </c>
      <c r="B912" s="164">
        <v>1231</v>
      </c>
      <c r="C912" s="164">
        <v>1628</v>
      </c>
      <c r="D912" s="206">
        <f t="shared" si="14"/>
        <v>75.61425061425061</v>
      </c>
    </row>
    <row r="913" spans="1:4" ht="16.5" customHeight="1">
      <c r="A913" s="145" t="s">
        <v>95</v>
      </c>
      <c r="B913" s="164">
        <v>0</v>
      </c>
      <c r="C913" s="164">
        <v>0</v>
      </c>
      <c r="D913" s="206" t="e">
        <f t="shared" si="14"/>
        <v>#DIV/0!</v>
      </c>
    </row>
    <row r="914" spans="1:4" ht="16.5" customHeight="1">
      <c r="A914" s="145" t="s">
        <v>776</v>
      </c>
      <c r="B914" s="164">
        <v>257</v>
      </c>
      <c r="C914" s="164">
        <v>373</v>
      </c>
      <c r="D914" s="206">
        <f t="shared" si="14"/>
        <v>68.90080428954424</v>
      </c>
    </row>
    <row r="915" spans="1:4" ht="16.5" customHeight="1">
      <c r="A915" s="145" t="s">
        <v>777</v>
      </c>
      <c r="B915" s="164">
        <v>47460</v>
      </c>
      <c r="C915" s="164">
        <v>34581</v>
      </c>
      <c r="D915" s="206">
        <f t="shared" si="14"/>
        <v>137.24299470807668</v>
      </c>
    </row>
    <row r="916" spans="1:4" ht="16.5" customHeight="1">
      <c r="A916" s="145" t="s">
        <v>778</v>
      </c>
      <c r="B916" s="164">
        <v>8867</v>
      </c>
      <c r="C916" s="164">
        <v>8541</v>
      </c>
      <c r="D916" s="206">
        <f t="shared" si="14"/>
        <v>103.81688326893806</v>
      </c>
    </row>
    <row r="917" spans="1:4" ht="16.5" customHeight="1">
      <c r="A917" s="145" t="s">
        <v>779</v>
      </c>
      <c r="B917" s="164">
        <v>0</v>
      </c>
      <c r="C917" s="164">
        <v>0</v>
      </c>
      <c r="D917" s="206" t="e">
        <f t="shared" si="14"/>
        <v>#DIV/0!</v>
      </c>
    </row>
    <row r="918" spans="1:4" ht="16.5" customHeight="1">
      <c r="A918" s="145" t="s">
        <v>780</v>
      </c>
      <c r="B918" s="164">
        <v>2173</v>
      </c>
      <c r="C918" s="164">
        <v>670</v>
      </c>
      <c r="D918" s="206">
        <f t="shared" si="14"/>
        <v>324.3283582089552</v>
      </c>
    </row>
    <row r="919" spans="1:4" ht="16.5" customHeight="1">
      <c r="A919" s="145" t="s">
        <v>781</v>
      </c>
      <c r="B919" s="164">
        <v>51</v>
      </c>
      <c r="C919" s="164">
        <v>13</v>
      </c>
      <c r="D919" s="206">
        <f t="shared" si="14"/>
        <v>392.30769230769226</v>
      </c>
    </row>
    <row r="920" spans="1:4" ht="16.5" customHeight="1">
      <c r="A920" s="145" t="s">
        <v>782</v>
      </c>
      <c r="B920" s="164">
        <v>2022</v>
      </c>
      <c r="C920" s="164">
        <v>1908</v>
      </c>
      <c r="D920" s="206">
        <f t="shared" si="14"/>
        <v>105.97484276729561</v>
      </c>
    </row>
    <row r="921" spans="1:4" ht="16.5" customHeight="1">
      <c r="A921" s="145" t="s">
        <v>783</v>
      </c>
      <c r="B921" s="164">
        <v>1626</v>
      </c>
      <c r="C921" s="164">
        <v>1541</v>
      </c>
      <c r="D921" s="206">
        <f t="shared" si="14"/>
        <v>105.5158987670344</v>
      </c>
    </row>
    <row r="922" spans="1:4" ht="16.5" customHeight="1">
      <c r="A922" s="145" t="s">
        <v>784</v>
      </c>
      <c r="B922" s="164">
        <v>26</v>
      </c>
      <c r="C922" s="164">
        <v>408</v>
      </c>
      <c r="D922" s="206">
        <f t="shared" si="14"/>
        <v>6.372549019607843</v>
      </c>
    </row>
    <row r="923" spans="1:4" ht="16.5" customHeight="1">
      <c r="A923" s="145" t="s">
        <v>785</v>
      </c>
      <c r="B923" s="164">
        <v>975</v>
      </c>
      <c r="C923" s="164">
        <v>205</v>
      </c>
      <c r="D923" s="206">
        <f t="shared" si="14"/>
        <v>475.60975609756093</v>
      </c>
    </row>
    <row r="924" spans="1:4" ht="16.5" customHeight="1">
      <c r="A924" s="145" t="s">
        <v>786</v>
      </c>
      <c r="B924" s="164">
        <v>1549</v>
      </c>
      <c r="C924" s="164">
        <v>2980</v>
      </c>
      <c r="D924" s="206">
        <f t="shared" si="14"/>
        <v>51.97986577181209</v>
      </c>
    </row>
    <row r="925" spans="1:4" ht="16.5" customHeight="1">
      <c r="A925" s="145" t="s">
        <v>787</v>
      </c>
      <c r="B925" s="164">
        <v>323</v>
      </c>
      <c r="C925" s="164">
        <v>139</v>
      </c>
      <c r="D925" s="206">
        <f t="shared" si="14"/>
        <v>232.3741007194245</v>
      </c>
    </row>
    <row r="926" spans="1:4" ht="16.5" customHeight="1">
      <c r="A926" s="145" t="s">
        <v>788</v>
      </c>
      <c r="B926" s="164">
        <v>14818</v>
      </c>
      <c r="C926" s="164">
        <v>31411</v>
      </c>
      <c r="D926" s="206">
        <f t="shared" si="14"/>
        <v>47.17455668396421</v>
      </c>
    </row>
    <row r="927" spans="1:4" ht="16.5" customHeight="1">
      <c r="A927" s="145" t="s">
        <v>789</v>
      </c>
      <c r="B927" s="164">
        <v>0</v>
      </c>
      <c r="C927" s="164">
        <v>0</v>
      </c>
      <c r="D927" s="206" t="e">
        <f t="shared" si="14"/>
        <v>#DIV/0!</v>
      </c>
    </row>
    <row r="928" spans="1:4" ht="16.5" customHeight="1">
      <c r="A928" s="145" t="s">
        <v>790</v>
      </c>
      <c r="B928" s="164">
        <v>0</v>
      </c>
      <c r="C928" s="164">
        <v>0</v>
      </c>
      <c r="D928" s="206" t="e">
        <f t="shared" si="14"/>
        <v>#DIV/0!</v>
      </c>
    </row>
    <row r="929" spans="1:4" ht="16.5" customHeight="1">
      <c r="A929" s="145" t="s">
        <v>791</v>
      </c>
      <c r="B929" s="164">
        <v>542</v>
      </c>
      <c r="C929" s="164">
        <v>279</v>
      </c>
      <c r="D929" s="206">
        <f t="shared" si="14"/>
        <v>194.2652329749104</v>
      </c>
    </row>
    <row r="930" spans="1:4" ht="16.5" customHeight="1">
      <c r="A930" s="145" t="s">
        <v>792</v>
      </c>
      <c r="B930" s="164">
        <v>2183</v>
      </c>
      <c r="C930" s="164">
        <v>2302</v>
      </c>
      <c r="D930" s="206">
        <f t="shared" si="14"/>
        <v>94.83058210251954</v>
      </c>
    </row>
    <row r="931" spans="1:4" ht="16.5" customHeight="1">
      <c r="A931" s="145" t="s">
        <v>793</v>
      </c>
      <c r="B931" s="164">
        <v>7</v>
      </c>
      <c r="C931" s="164">
        <v>11</v>
      </c>
      <c r="D931" s="206">
        <f t="shared" si="14"/>
        <v>63.63636363636363</v>
      </c>
    </row>
    <row r="932" spans="1:4" ht="16.5" customHeight="1">
      <c r="A932" s="145" t="s">
        <v>767</v>
      </c>
      <c r="B932" s="164">
        <v>0</v>
      </c>
      <c r="C932" s="164">
        <v>0</v>
      </c>
      <c r="D932" s="206" t="e">
        <f t="shared" si="14"/>
        <v>#DIV/0!</v>
      </c>
    </row>
    <row r="933" spans="1:4" ht="16.5" customHeight="1">
      <c r="A933" s="145" t="s">
        <v>794</v>
      </c>
      <c r="B933" s="164">
        <v>76</v>
      </c>
      <c r="C933" s="164">
        <v>184</v>
      </c>
      <c r="D933" s="206">
        <f t="shared" si="14"/>
        <v>41.30434782608695</v>
      </c>
    </row>
    <row r="934" spans="1:4" ht="16.5" customHeight="1">
      <c r="A934" s="145" t="s">
        <v>795</v>
      </c>
      <c r="B934" s="164">
        <v>5806</v>
      </c>
      <c r="C934" s="164">
        <v>16881</v>
      </c>
      <c r="D934" s="206">
        <f t="shared" si="14"/>
        <v>34.39369705586162</v>
      </c>
    </row>
    <row r="935" spans="1:4" ht="16.5" customHeight="1">
      <c r="A935" s="145" t="s">
        <v>796</v>
      </c>
      <c r="B935" s="164">
        <v>0</v>
      </c>
      <c r="C935" s="164"/>
      <c r="D935" s="206" t="e">
        <f t="shared" si="14"/>
        <v>#DIV/0!</v>
      </c>
    </row>
    <row r="936" spans="1:4" ht="16.5" customHeight="1">
      <c r="A936" s="145" t="s">
        <v>797</v>
      </c>
      <c r="B936" s="164">
        <v>0</v>
      </c>
      <c r="C936" s="164"/>
      <c r="D936" s="206" t="e">
        <f t="shared" si="14"/>
        <v>#DIV/0!</v>
      </c>
    </row>
    <row r="937" spans="1:4" ht="16.5" customHeight="1">
      <c r="A937" s="145" t="s">
        <v>798</v>
      </c>
      <c r="B937" s="164">
        <v>18944</v>
      </c>
      <c r="C937" s="164">
        <v>19291</v>
      </c>
      <c r="D937" s="206">
        <f t="shared" si="14"/>
        <v>98.20123373593904</v>
      </c>
    </row>
    <row r="938" spans="1:4" ht="16.5" customHeight="1">
      <c r="A938" s="145" t="s">
        <v>799</v>
      </c>
      <c r="B938" s="164">
        <f>SUM(B939:B948)</f>
        <v>273204</v>
      </c>
      <c r="C938" s="164">
        <v>290863</v>
      </c>
      <c r="D938" s="206">
        <f t="shared" si="14"/>
        <v>93.92875683741143</v>
      </c>
    </row>
    <row r="939" spans="1:4" ht="16.5" customHeight="1">
      <c r="A939" s="145" t="s">
        <v>93</v>
      </c>
      <c r="B939" s="164">
        <v>10058</v>
      </c>
      <c r="C939" s="164">
        <v>12013</v>
      </c>
      <c r="D939" s="206">
        <f t="shared" si="14"/>
        <v>83.72596353949888</v>
      </c>
    </row>
    <row r="940" spans="1:4" ht="16.5" customHeight="1">
      <c r="A940" s="145" t="s">
        <v>94</v>
      </c>
      <c r="B940" s="164">
        <v>1188</v>
      </c>
      <c r="C940" s="164">
        <v>1506</v>
      </c>
      <c r="D940" s="206">
        <f t="shared" si="14"/>
        <v>78.88446215139442</v>
      </c>
    </row>
    <row r="941" spans="1:4" ht="16.5" customHeight="1">
      <c r="A941" s="145" t="s">
        <v>95</v>
      </c>
      <c r="B941" s="164">
        <v>0</v>
      </c>
      <c r="C941" s="164">
        <v>0</v>
      </c>
      <c r="D941" s="206" t="e">
        <f t="shared" si="14"/>
        <v>#DIV/0!</v>
      </c>
    </row>
    <row r="942" spans="1:4" ht="16.5" customHeight="1">
      <c r="A942" s="145" t="s">
        <v>800</v>
      </c>
      <c r="B942" s="164">
        <v>90319</v>
      </c>
      <c r="C942" s="164">
        <v>81981</v>
      </c>
      <c r="D942" s="206">
        <f t="shared" si="14"/>
        <v>110.17064929678828</v>
      </c>
    </row>
    <row r="943" spans="1:4" ht="16.5" customHeight="1">
      <c r="A943" s="145" t="s">
        <v>801</v>
      </c>
      <c r="B943" s="164">
        <v>55235</v>
      </c>
      <c r="C943" s="164">
        <v>52570</v>
      </c>
      <c r="D943" s="206">
        <f t="shared" si="14"/>
        <v>105.06943123454442</v>
      </c>
    </row>
    <row r="944" spans="1:4" ht="16.5" customHeight="1">
      <c r="A944" s="145" t="s">
        <v>802</v>
      </c>
      <c r="B944" s="164">
        <v>1753</v>
      </c>
      <c r="C944" s="164">
        <v>1928</v>
      </c>
      <c r="D944" s="206">
        <f t="shared" si="14"/>
        <v>90.92323651452283</v>
      </c>
    </row>
    <row r="945" spans="1:4" ht="16.5" customHeight="1">
      <c r="A945" s="145" t="s">
        <v>803</v>
      </c>
      <c r="B945" s="164">
        <v>790</v>
      </c>
      <c r="C945" s="164">
        <v>2242</v>
      </c>
      <c r="D945" s="206">
        <f t="shared" si="14"/>
        <v>35.2363960749331</v>
      </c>
    </row>
    <row r="946" spans="1:4" ht="16.5" customHeight="1">
      <c r="A946" s="145" t="s">
        <v>804</v>
      </c>
      <c r="B946" s="164">
        <v>0</v>
      </c>
      <c r="C946" s="164">
        <v>0</v>
      </c>
      <c r="D946" s="206" t="e">
        <f t="shared" si="14"/>
        <v>#DIV/0!</v>
      </c>
    </row>
    <row r="947" spans="1:4" ht="16.5" customHeight="1">
      <c r="A947" s="145" t="s">
        <v>805</v>
      </c>
      <c r="B947" s="164">
        <v>109</v>
      </c>
      <c r="C947" s="164">
        <v>90</v>
      </c>
      <c r="D947" s="206">
        <f t="shared" si="14"/>
        <v>121.1111111111111</v>
      </c>
    </row>
    <row r="948" spans="1:4" ht="16.5" customHeight="1">
      <c r="A948" s="145" t="s">
        <v>806</v>
      </c>
      <c r="B948" s="164">
        <v>113752</v>
      </c>
      <c r="C948" s="164">
        <v>138533</v>
      </c>
      <c r="D948" s="206">
        <f t="shared" si="14"/>
        <v>82.11184338749612</v>
      </c>
    </row>
    <row r="949" spans="1:4" ht="16.5" customHeight="1">
      <c r="A949" s="145" t="s">
        <v>807</v>
      </c>
      <c r="B949" s="164">
        <f>SUM(B950:B955)</f>
        <v>94583</v>
      </c>
      <c r="C949" s="164">
        <v>90247</v>
      </c>
      <c r="D949" s="206">
        <f t="shared" si="14"/>
        <v>104.8045918423881</v>
      </c>
    </row>
    <row r="950" spans="1:4" ht="16.5" customHeight="1">
      <c r="A950" s="145" t="s">
        <v>808</v>
      </c>
      <c r="B950" s="164">
        <v>8196</v>
      </c>
      <c r="C950" s="164">
        <v>3570</v>
      </c>
      <c r="D950" s="206">
        <f t="shared" si="14"/>
        <v>229.5798319327731</v>
      </c>
    </row>
    <row r="951" spans="1:4" ht="16.5" customHeight="1">
      <c r="A951" s="145" t="s">
        <v>809</v>
      </c>
      <c r="B951" s="164">
        <v>470</v>
      </c>
      <c r="C951" s="164">
        <v>833</v>
      </c>
      <c r="D951" s="206">
        <f t="shared" si="14"/>
        <v>56.42256902761105</v>
      </c>
    </row>
    <row r="952" spans="1:4" ht="16.5" customHeight="1">
      <c r="A952" s="145" t="s">
        <v>810</v>
      </c>
      <c r="B952" s="164">
        <v>69054</v>
      </c>
      <c r="C952" s="164">
        <v>56606</v>
      </c>
      <c r="D952" s="206">
        <f t="shared" si="14"/>
        <v>121.9906017029997</v>
      </c>
    </row>
    <row r="953" spans="1:4" ht="16.5" customHeight="1">
      <c r="A953" s="145" t="s">
        <v>811</v>
      </c>
      <c r="B953" s="164">
        <v>4394</v>
      </c>
      <c r="C953" s="164">
        <v>5247</v>
      </c>
      <c r="D953" s="206">
        <f t="shared" si="14"/>
        <v>83.7430912902611</v>
      </c>
    </row>
    <row r="954" spans="1:4" ht="16.5" customHeight="1">
      <c r="A954" s="145" t="s">
        <v>812</v>
      </c>
      <c r="B954" s="164">
        <v>5927</v>
      </c>
      <c r="C954" s="164">
        <v>602</v>
      </c>
      <c r="D954" s="206">
        <f t="shared" si="14"/>
        <v>984.5514950166113</v>
      </c>
    </row>
    <row r="955" spans="1:4" ht="16.5" customHeight="1">
      <c r="A955" s="145" t="s">
        <v>813</v>
      </c>
      <c r="B955" s="164">
        <v>6542</v>
      </c>
      <c r="C955" s="164">
        <v>23389</v>
      </c>
      <c r="D955" s="206">
        <f t="shared" si="14"/>
        <v>27.970413442216426</v>
      </c>
    </row>
    <row r="956" spans="1:4" ht="16.5" customHeight="1">
      <c r="A956" s="145" t="s">
        <v>814</v>
      </c>
      <c r="B956" s="164">
        <f>SUM(B957:B962)</f>
        <v>34058</v>
      </c>
      <c r="C956" s="164">
        <v>34836</v>
      </c>
      <c r="D956" s="206">
        <f t="shared" si="14"/>
        <v>97.76667814904123</v>
      </c>
    </row>
    <row r="957" spans="1:4" ht="16.5" customHeight="1">
      <c r="A957" s="145" t="s">
        <v>815</v>
      </c>
      <c r="B957" s="164">
        <v>131</v>
      </c>
      <c r="C957" s="164">
        <v>871</v>
      </c>
      <c r="D957" s="206">
        <f t="shared" si="14"/>
        <v>15.040183696900113</v>
      </c>
    </row>
    <row r="958" spans="1:4" ht="16.5" customHeight="1">
      <c r="A958" s="145" t="s">
        <v>816</v>
      </c>
      <c r="B958" s="164">
        <v>55</v>
      </c>
      <c r="C958" s="164">
        <v>401</v>
      </c>
      <c r="D958" s="206">
        <f t="shared" si="14"/>
        <v>13.715710723192021</v>
      </c>
    </row>
    <row r="959" spans="1:4" ht="16.5" customHeight="1">
      <c r="A959" s="145" t="s">
        <v>817</v>
      </c>
      <c r="B959" s="164">
        <v>28557</v>
      </c>
      <c r="C959" s="164">
        <v>25813</v>
      </c>
      <c r="D959" s="206">
        <f t="shared" si="14"/>
        <v>110.63030256072521</v>
      </c>
    </row>
    <row r="960" spans="1:4" ht="16.5" customHeight="1">
      <c r="A960" s="145" t="s">
        <v>818</v>
      </c>
      <c r="B960" s="164">
        <v>4683</v>
      </c>
      <c r="C960" s="164">
        <v>4874</v>
      </c>
      <c r="D960" s="206">
        <f t="shared" si="14"/>
        <v>96.08124743537135</v>
      </c>
    </row>
    <row r="961" spans="1:4" ht="16.5" customHeight="1">
      <c r="A961" s="145" t="s">
        <v>819</v>
      </c>
      <c r="B961" s="164">
        <v>500</v>
      </c>
      <c r="C961" s="164">
        <v>1800</v>
      </c>
      <c r="D961" s="206">
        <f t="shared" si="14"/>
        <v>27.77777777777778</v>
      </c>
    </row>
    <row r="962" spans="1:4" ht="16.5" customHeight="1">
      <c r="A962" s="145" t="s">
        <v>820</v>
      </c>
      <c r="B962" s="164">
        <v>132</v>
      </c>
      <c r="C962" s="164">
        <v>1077</v>
      </c>
      <c r="D962" s="206">
        <f t="shared" si="14"/>
        <v>12.256267409470752</v>
      </c>
    </row>
    <row r="963" spans="1:4" ht="16.5" customHeight="1">
      <c r="A963" s="145" t="s">
        <v>821</v>
      </c>
      <c r="B963" s="164">
        <f>SUM(B964:B965)</f>
        <v>11096</v>
      </c>
      <c r="C963" s="164">
        <v>2386</v>
      </c>
      <c r="D963" s="206">
        <f t="shared" si="14"/>
        <v>465.046102263202</v>
      </c>
    </row>
    <row r="964" spans="1:4" ht="16.5" customHeight="1">
      <c r="A964" s="145" t="s">
        <v>822</v>
      </c>
      <c r="B964" s="164">
        <v>0</v>
      </c>
      <c r="C964" s="164">
        <v>0</v>
      </c>
      <c r="D964" s="206" t="e">
        <f t="shared" si="14"/>
        <v>#DIV/0!</v>
      </c>
    </row>
    <row r="965" spans="1:4" ht="16.5" customHeight="1">
      <c r="A965" s="145" t="s">
        <v>823</v>
      </c>
      <c r="B965" s="164">
        <v>11096</v>
      </c>
      <c r="C965" s="164">
        <v>2386</v>
      </c>
      <c r="D965" s="206">
        <f t="shared" si="14"/>
        <v>465.046102263202</v>
      </c>
    </row>
    <row r="966" spans="1:4" ht="16.5" customHeight="1">
      <c r="A966" s="145" t="s">
        <v>824</v>
      </c>
      <c r="B966" s="164">
        <f>B967+B968</f>
        <v>26362</v>
      </c>
      <c r="C966" s="164">
        <v>64350</v>
      </c>
      <c r="D966" s="206">
        <f aca="true" t="shared" si="15" ref="D966:D1029">B966/C966*100</f>
        <v>40.966588966588965</v>
      </c>
    </row>
    <row r="967" spans="1:4" ht="16.5" customHeight="1">
      <c r="A967" s="145" t="s">
        <v>825</v>
      </c>
      <c r="B967" s="164">
        <v>0</v>
      </c>
      <c r="C967" s="164">
        <v>0</v>
      </c>
      <c r="D967" s="206" t="e">
        <f t="shared" si="15"/>
        <v>#DIV/0!</v>
      </c>
    </row>
    <row r="968" spans="1:4" ht="16.5" customHeight="1">
      <c r="A968" s="145" t="s">
        <v>826</v>
      </c>
      <c r="B968" s="164">
        <v>26362</v>
      </c>
      <c r="C968" s="164">
        <v>64350</v>
      </c>
      <c r="D968" s="206">
        <f t="shared" si="15"/>
        <v>40.966588966588965</v>
      </c>
    </row>
    <row r="969" spans="1:4" s="171" customFormat="1" ht="16.5" customHeight="1">
      <c r="A969" s="175" t="s">
        <v>827</v>
      </c>
      <c r="B969" s="164">
        <f>SUM(B970,B993,B1003,B1013,B1018,B1025,B1030)</f>
        <v>248208</v>
      </c>
      <c r="C969" s="179">
        <v>253522</v>
      </c>
      <c r="D969" s="206">
        <f t="shared" si="15"/>
        <v>97.90392944202081</v>
      </c>
    </row>
    <row r="970" spans="1:4" ht="16.5" customHeight="1">
      <c r="A970" s="145" t="s">
        <v>828</v>
      </c>
      <c r="B970" s="164">
        <f>SUM(B971:B992)</f>
        <v>194945</v>
      </c>
      <c r="C970" s="164">
        <v>203391</v>
      </c>
      <c r="D970" s="206">
        <f t="shared" si="15"/>
        <v>95.84740721074188</v>
      </c>
    </row>
    <row r="971" spans="1:4" ht="16.5" customHeight="1">
      <c r="A971" s="145" t="s">
        <v>93</v>
      </c>
      <c r="B971" s="164">
        <v>17368</v>
      </c>
      <c r="C971" s="164">
        <v>17137</v>
      </c>
      <c r="D971" s="206">
        <f t="shared" si="15"/>
        <v>101.347960553189</v>
      </c>
    </row>
    <row r="972" spans="1:4" ht="16.5" customHeight="1">
      <c r="A972" s="145" t="s">
        <v>94</v>
      </c>
      <c r="B972" s="164">
        <v>7371</v>
      </c>
      <c r="C972" s="164">
        <v>17315</v>
      </c>
      <c r="D972" s="206">
        <f t="shared" si="15"/>
        <v>42.57002598902685</v>
      </c>
    </row>
    <row r="973" spans="1:4" ht="16.5" customHeight="1">
      <c r="A973" s="145" t="s">
        <v>95</v>
      </c>
      <c r="B973" s="164">
        <v>18</v>
      </c>
      <c r="C973" s="164">
        <v>28</v>
      </c>
      <c r="D973" s="206">
        <f t="shared" si="15"/>
        <v>64.28571428571429</v>
      </c>
    </row>
    <row r="974" spans="1:4" ht="16.5" customHeight="1">
      <c r="A974" s="145" t="s">
        <v>829</v>
      </c>
      <c r="B974" s="164">
        <v>59806</v>
      </c>
      <c r="C974" s="164">
        <v>84209</v>
      </c>
      <c r="D974" s="206">
        <f t="shared" si="15"/>
        <v>71.02091225403461</v>
      </c>
    </row>
    <row r="975" spans="1:4" ht="16.5" customHeight="1">
      <c r="A975" s="145" t="s">
        <v>830</v>
      </c>
      <c r="B975" s="164">
        <v>37821</v>
      </c>
      <c r="C975" s="164">
        <v>17789</v>
      </c>
      <c r="D975" s="206">
        <f t="shared" si="15"/>
        <v>212.60891562201357</v>
      </c>
    </row>
    <row r="976" spans="1:4" ht="16.5" customHeight="1">
      <c r="A976" s="145" t="s">
        <v>831</v>
      </c>
      <c r="B976" s="164">
        <v>252</v>
      </c>
      <c r="C976" s="164">
        <v>28</v>
      </c>
      <c r="D976" s="206">
        <f t="shared" si="15"/>
        <v>900</v>
      </c>
    </row>
    <row r="977" spans="1:4" ht="16.5" customHeight="1">
      <c r="A977" s="145" t="s">
        <v>832</v>
      </c>
      <c r="B977" s="164">
        <v>383</v>
      </c>
      <c r="C977" s="164">
        <v>468</v>
      </c>
      <c r="D977" s="206">
        <f t="shared" si="15"/>
        <v>81.83760683760684</v>
      </c>
    </row>
    <row r="978" spans="1:4" ht="16.5" customHeight="1">
      <c r="A978" s="145" t="s">
        <v>833</v>
      </c>
      <c r="B978" s="164">
        <v>0</v>
      </c>
      <c r="C978" s="164">
        <v>0</v>
      </c>
      <c r="D978" s="206" t="e">
        <f t="shared" si="15"/>
        <v>#DIV/0!</v>
      </c>
    </row>
    <row r="979" spans="1:4" ht="16.5" customHeight="1">
      <c r="A979" s="145" t="s">
        <v>834</v>
      </c>
      <c r="B979" s="164">
        <v>8322</v>
      </c>
      <c r="C979" s="164">
        <v>8928</v>
      </c>
      <c r="D979" s="206">
        <f t="shared" si="15"/>
        <v>93.21236559139786</v>
      </c>
    </row>
    <row r="980" spans="1:4" ht="16.5" customHeight="1">
      <c r="A980" s="145" t="s">
        <v>835</v>
      </c>
      <c r="B980" s="164">
        <v>0</v>
      </c>
      <c r="C980" s="164">
        <v>0</v>
      </c>
      <c r="D980" s="206" t="e">
        <f t="shared" si="15"/>
        <v>#DIV/0!</v>
      </c>
    </row>
    <row r="981" spans="1:4" ht="16.5" customHeight="1">
      <c r="A981" s="145" t="s">
        <v>836</v>
      </c>
      <c r="B981" s="164">
        <v>150</v>
      </c>
      <c r="C981" s="164">
        <v>5</v>
      </c>
      <c r="D981" s="206">
        <f t="shared" si="15"/>
        <v>3000</v>
      </c>
    </row>
    <row r="982" spans="1:4" ht="16.5" customHeight="1">
      <c r="A982" s="145" t="s">
        <v>837</v>
      </c>
      <c r="B982" s="164">
        <v>0</v>
      </c>
      <c r="C982" s="164">
        <v>0</v>
      </c>
      <c r="D982" s="206" t="e">
        <f t="shared" si="15"/>
        <v>#DIV/0!</v>
      </c>
    </row>
    <row r="983" spans="1:4" ht="16.5" customHeight="1">
      <c r="A983" s="145" t="s">
        <v>838</v>
      </c>
      <c r="B983" s="164">
        <v>0</v>
      </c>
      <c r="C983" s="164">
        <v>0</v>
      </c>
      <c r="D983" s="206" t="e">
        <f t="shared" si="15"/>
        <v>#DIV/0!</v>
      </c>
    </row>
    <row r="984" spans="1:4" ht="16.5" customHeight="1">
      <c r="A984" s="145" t="s">
        <v>839</v>
      </c>
      <c r="B984" s="164">
        <v>0</v>
      </c>
      <c r="C984" s="164">
        <v>5</v>
      </c>
      <c r="D984" s="206">
        <f t="shared" si="15"/>
        <v>0</v>
      </c>
    </row>
    <row r="985" spans="1:4" ht="16.5" customHeight="1">
      <c r="A985" s="145" t="s">
        <v>840</v>
      </c>
      <c r="B985" s="164">
        <v>39</v>
      </c>
      <c r="C985" s="164">
        <v>39</v>
      </c>
      <c r="D985" s="206">
        <f t="shared" si="15"/>
        <v>100</v>
      </c>
    </row>
    <row r="986" spans="1:4" ht="16.5" customHeight="1">
      <c r="A986" s="145" t="s">
        <v>841</v>
      </c>
      <c r="B986" s="164">
        <v>0</v>
      </c>
      <c r="C986" s="164">
        <v>0</v>
      </c>
      <c r="D986" s="206" t="e">
        <f t="shared" si="15"/>
        <v>#DIV/0!</v>
      </c>
    </row>
    <row r="987" spans="1:4" ht="16.5" customHeight="1">
      <c r="A987" s="145" t="s">
        <v>842</v>
      </c>
      <c r="B987" s="164">
        <v>1470</v>
      </c>
      <c r="C987" s="164">
        <v>1111</v>
      </c>
      <c r="D987" s="206">
        <f t="shared" si="15"/>
        <v>132.3132313231323</v>
      </c>
    </row>
    <row r="988" spans="1:4" ht="16.5" customHeight="1">
      <c r="A988" s="145" t="s">
        <v>843</v>
      </c>
      <c r="B988" s="164">
        <v>0</v>
      </c>
      <c r="C988" s="164">
        <v>0</v>
      </c>
      <c r="D988" s="206" t="e">
        <f t="shared" si="15"/>
        <v>#DIV/0!</v>
      </c>
    </row>
    <row r="989" spans="1:4" ht="16.5" customHeight="1">
      <c r="A989" s="145" t="s">
        <v>844</v>
      </c>
      <c r="B989" s="164">
        <v>26</v>
      </c>
      <c r="C989" s="164">
        <v>55</v>
      </c>
      <c r="D989" s="206">
        <f t="shared" si="15"/>
        <v>47.27272727272727</v>
      </c>
    </row>
    <row r="990" spans="1:4" ht="16.5" customHeight="1">
      <c r="A990" s="145" t="s">
        <v>845</v>
      </c>
      <c r="B990" s="164">
        <v>0</v>
      </c>
      <c r="C990" s="164">
        <v>0</v>
      </c>
      <c r="D990" s="206" t="e">
        <f t="shared" si="15"/>
        <v>#DIV/0!</v>
      </c>
    </row>
    <row r="991" spans="1:4" ht="16.5" customHeight="1">
      <c r="A991" s="145" t="s">
        <v>846</v>
      </c>
      <c r="B991" s="164">
        <v>0</v>
      </c>
      <c r="C991" s="164">
        <v>0</v>
      </c>
      <c r="D991" s="206" t="e">
        <f t="shared" si="15"/>
        <v>#DIV/0!</v>
      </c>
    </row>
    <row r="992" spans="1:4" ht="16.5" customHeight="1">
      <c r="A992" s="145" t="s">
        <v>847</v>
      </c>
      <c r="B992" s="164">
        <v>61919</v>
      </c>
      <c r="C992" s="164">
        <v>56274</v>
      </c>
      <c r="D992" s="206">
        <f t="shared" si="15"/>
        <v>110.03127554465651</v>
      </c>
    </row>
    <row r="993" spans="1:4" ht="16.5" customHeight="1">
      <c r="A993" s="145" t="s">
        <v>848</v>
      </c>
      <c r="B993" s="164">
        <f>SUM(B994:B1002)</f>
        <v>4875</v>
      </c>
      <c r="C993" s="164">
        <v>3489</v>
      </c>
      <c r="D993" s="206">
        <f t="shared" si="15"/>
        <v>139.72484952708513</v>
      </c>
    </row>
    <row r="994" spans="1:4" ht="16.5" customHeight="1">
      <c r="A994" s="145" t="s">
        <v>93</v>
      </c>
      <c r="B994" s="164">
        <v>1397</v>
      </c>
      <c r="C994" s="164">
        <v>57</v>
      </c>
      <c r="D994" s="206">
        <f t="shared" si="15"/>
        <v>2450.877192982456</v>
      </c>
    </row>
    <row r="995" spans="1:4" ht="16.5" customHeight="1">
      <c r="A995" s="145" t="s">
        <v>94</v>
      </c>
      <c r="B995" s="164">
        <v>0</v>
      </c>
      <c r="C995" s="164">
        <v>72</v>
      </c>
      <c r="D995" s="206">
        <f t="shared" si="15"/>
        <v>0</v>
      </c>
    </row>
    <row r="996" spans="1:4" ht="16.5" customHeight="1">
      <c r="A996" s="145" t="s">
        <v>95</v>
      </c>
      <c r="B996" s="164">
        <v>0</v>
      </c>
      <c r="C996" s="164">
        <v>0</v>
      </c>
      <c r="D996" s="206" t="e">
        <f t="shared" si="15"/>
        <v>#DIV/0!</v>
      </c>
    </row>
    <row r="997" spans="1:4" ht="16.5" customHeight="1">
      <c r="A997" s="145" t="s">
        <v>849</v>
      </c>
      <c r="B997" s="164">
        <v>0</v>
      </c>
      <c r="C997" s="164">
        <v>0</v>
      </c>
      <c r="D997" s="206" t="e">
        <f t="shared" si="15"/>
        <v>#DIV/0!</v>
      </c>
    </row>
    <row r="998" spans="1:4" ht="16.5" customHeight="1">
      <c r="A998" s="145" t="s">
        <v>850</v>
      </c>
      <c r="B998" s="164">
        <v>0</v>
      </c>
      <c r="C998" s="164">
        <v>0</v>
      </c>
      <c r="D998" s="206" t="e">
        <f t="shared" si="15"/>
        <v>#DIV/0!</v>
      </c>
    </row>
    <row r="999" spans="1:4" ht="16.5" customHeight="1">
      <c r="A999" s="145" t="s">
        <v>851</v>
      </c>
      <c r="B999" s="164">
        <v>73</v>
      </c>
      <c r="C999" s="164">
        <v>0</v>
      </c>
      <c r="D999" s="206" t="e">
        <f t="shared" si="15"/>
        <v>#DIV/0!</v>
      </c>
    </row>
    <row r="1000" spans="1:4" ht="16.5" customHeight="1">
      <c r="A1000" s="145" t="s">
        <v>852</v>
      </c>
      <c r="B1000" s="164">
        <v>0</v>
      </c>
      <c r="C1000" s="164">
        <v>0</v>
      </c>
      <c r="D1000" s="206" t="e">
        <f t="shared" si="15"/>
        <v>#DIV/0!</v>
      </c>
    </row>
    <row r="1001" spans="1:4" ht="16.5" customHeight="1">
      <c r="A1001" s="145" t="s">
        <v>853</v>
      </c>
      <c r="B1001" s="164">
        <v>0</v>
      </c>
      <c r="C1001" s="164">
        <v>0</v>
      </c>
      <c r="D1001" s="206" t="e">
        <f t="shared" si="15"/>
        <v>#DIV/0!</v>
      </c>
    </row>
    <row r="1002" spans="1:4" ht="16.5" customHeight="1">
      <c r="A1002" s="145" t="s">
        <v>854</v>
      </c>
      <c r="B1002" s="164">
        <v>3405</v>
      </c>
      <c r="C1002" s="164">
        <v>3360</v>
      </c>
      <c r="D1002" s="206">
        <f t="shared" si="15"/>
        <v>101.33928571428572</v>
      </c>
    </row>
    <row r="1003" spans="1:4" ht="16.5" customHeight="1">
      <c r="A1003" s="145" t="s">
        <v>855</v>
      </c>
      <c r="B1003" s="164">
        <f>SUM(B1004:B1012)</f>
        <v>13450</v>
      </c>
      <c r="C1003" s="164">
        <v>8606</v>
      </c>
      <c r="D1003" s="206">
        <f t="shared" si="15"/>
        <v>156.28631187543573</v>
      </c>
    </row>
    <row r="1004" spans="1:4" ht="16.5" customHeight="1">
      <c r="A1004" s="145" t="s">
        <v>93</v>
      </c>
      <c r="B1004" s="164">
        <v>0</v>
      </c>
      <c r="C1004" s="164">
        <v>0</v>
      </c>
      <c r="D1004" s="206" t="e">
        <f t="shared" si="15"/>
        <v>#DIV/0!</v>
      </c>
    </row>
    <row r="1005" spans="1:4" ht="16.5" customHeight="1">
      <c r="A1005" s="145" t="s">
        <v>94</v>
      </c>
      <c r="B1005" s="164">
        <v>0</v>
      </c>
      <c r="C1005" s="164">
        <v>0</v>
      </c>
      <c r="D1005" s="206" t="e">
        <f t="shared" si="15"/>
        <v>#DIV/0!</v>
      </c>
    </row>
    <row r="1006" spans="1:4" ht="16.5" customHeight="1">
      <c r="A1006" s="145" t="s">
        <v>95</v>
      </c>
      <c r="B1006" s="164">
        <v>0</v>
      </c>
      <c r="C1006" s="164">
        <v>0</v>
      </c>
      <c r="D1006" s="206" t="e">
        <f t="shared" si="15"/>
        <v>#DIV/0!</v>
      </c>
    </row>
    <row r="1007" spans="1:4" ht="16.5" customHeight="1">
      <c r="A1007" s="145" t="s">
        <v>856</v>
      </c>
      <c r="B1007" s="164">
        <v>0</v>
      </c>
      <c r="C1007" s="164">
        <v>0</v>
      </c>
      <c r="D1007" s="206" t="e">
        <f t="shared" si="15"/>
        <v>#DIV/0!</v>
      </c>
    </row>
    <row r="1008" spans="1:4" ht="16.5" customHeight="1">
      <c r="A1008" s="145" t="s">
        <v>857</v>
      </c>
      <c r="B1008" s="164">
        <v>0</v>
      </c>
      <c r="C1008" s="164">
        <v>0</v>
      </c>
      <c r="D1008" s="206" t="e">
        <f t="shared" si="15"/>
        <v>#DIV/0!</v>
      </c>
    </row>
    <row r="1009" spans="1:4" ht="16.5" customHeight="1">
      <c r="A1009" s="145" t="s">
        <v>858</v>
      </c>
      <c r="B1009" s="164">
        <v>0</v>
      </c>
      <c r="C1009" s="164">
        <v>0</v>
      </c>
      <c r="D1009" s="206" t="e">
        <f t="shared" si="15"/>
        <v>#DIV/0!</v>
      </c>
    </row>
    <row r="1010" spans="1:4" ht="16.5" customHeight="1">
      <c r="A1010" s="145" t="s">
        <v>859</v>
      </c>
      <c r="B1010" s="164">
        <v>0</v>
      </c>
      <c r="C1010" s="164">
        <v>0</v>
      </c>
      <c r="D1010" s="206" t="e">
        <f t="shared" si="15"/>
        <v>#DIV/0!</v>
      </c>
    </row>
    <row r="1011" spans="1:4" ht="16.5" customHeight="1">
      <c r="A1011" s="145" t="s">
        <v>860</v>
      </c>
      <c r="B1011" s="164">
        <v>0</v>
      </c>
      <c r="C1011" s="164">
        <v>0</v>
      </c>
      <c r="D1011" s="206" t="e">
        <f t="shared" si="15"/>
        <v>#DIV/0!</v>
      </c>
    </row>
    <row r="1012" spans="1:4" ht="16.5" customHeight="1">
      <c r="A1012" s="145" t="s">
        <v>861</v>
      </c>
      <c r="B1012" s="164">
        <v>13450</v>
      </c>
      <c r="C1012" s="164">
        <v>8606</v>
      </c>
      <c r="D1012" s="206">
        <f t="shared" si="15"/>
        <v>156.28631187543573</v>
      </c>
    </row>
    <row r="1013" spans="1:4" ht="16.5" customHeight="1">
      <c r="A1013" s="145" t="s">
        <v>862</v>
      </c>
      <c r="B1013" s="164">
        <f>SUM(B1014:B1017)</f>
        <v>9694</v>
      </c>
      <c r="C1013" s="164">
        <v>19689</v>
      </c>
      <c r="D1013" s="206">
        <f t="shared" si="15"/>
        <v>49.235613794504545</v>
      </c>
    </row>
    <row r="1014" spans="1:4" ht="16.5" customHeight="1">
      <c r="A1014" s="145" t="s">
        <v>863</v>
      </c>
      <c r="B1014" s="164">
        <v>1754</v>
      </c>
      <c r="C1014" s="164">
        <v>6609</v>
      </c>
      <c r="D1014" s="206">
        <f t="shared" si="15"/>
        <v>26.53956725677107</v>
      </c>
    </row>
    <row r="1015" spans="1:4" ht="16.5" customHeight="1">
      <c r="A1015" s="145" t="s">
        <v>864</v>
      </c>
      <c r="B1015" s="164">
        <v>5463</v>
      </c>
      <c r="C1015" s="164">
        <v>7747</v>
      </c>
      <c r="D1015" s="206">
        <f t="shared" si="15"/>
        <v>70.51761972376404</v>
      </c>
    </row>
    <row r="1016" spans="1:4" ht="16.5" customHeight="1">
      <c r="A1016" s="145" t="s">
        <v>865</v>
      </c>
      <c r="B1016" s="164">
        <v>1141</v>
      </c>
      <c r="C1016" s="164">
        <v>2625</v>
      </c>
      <c r="D1016" s="206">
        <f t="shared" si="15"/>
        <v>43.46666666666666</v>
      </c>
    </row>
    <row r="1017" spans="1:4" ht="16.5" customHeight="1">
      <c r="A1017" s="145" t="s">
        <v>866</v>
      </c>
      <c r="B1017" s="164">
        <v>1336</v>
      </c>
      <c r="C1017" s="164">
        <v>2708</v>
      </c>
      <c r="D1017" s="206">
        <f t="shared" si="15"/>
        <v>49.33530280649926</v>
      </c>
    </row>
    <row r="1018" spans="1:4" ht="16.5" customHeight="1">
      <c r="A1018" s="145" t="s">
        <v>867</v>
      </c>
      <c r="B1018" s="164">
        <f>SUM(B1019:B1024)</f>
        <v>15</v>
      </c>
      <c r="C1018" s="164">
        <v>5</v>
      </c>
      <c r="D1018" s="206">
        <f t="shared" si="15"/>
        <v>300</v>
      </c>
    </row>
    <row r="1019" spans="1:4" ht="16.5" customHeight="1">
      <c r="A1019" s="145" t="s">
        <v>93</v>
      </c>
      <c r="B1019" s="164">
        <v>0</v>
      </c>
      <c r="C1019" s="164">
        <v>0</v>
      </c>
      <c r="D1019" s="206" t="e">
        <f t="shared" si="15"/>
        <v>#DIV/0!</v>
      </c>
    </row>
    <row r="1020" spans="1:4" ht="16.5" customHeight="1">
      <c r="A1020" s="145" t="s">
        <v>94</v>
      </c>
      <c r="B1020" s="164">
        <v>0</v>
      </c>
      <c r="C1020" s="164">
        <v>0</v>
      </c>
      <c r="D1020" s="206" t="e">
        <f t="shared" si="15"/>
        <v>#DIV/0!</v>
      </c>
    </row>
    <row r="1021" spans="1:4" ht="16.5" customHeight="1">
      <c r="A1021" s="145" t="s">
        <v>95</v>
      </c>
      <c r="B1021" s="164">
        <v>0</v>
      </c>
      <c r="C1021" s="164">
        <v>0</v>
      </c>
      <c r="D1021" s="206" t="e">
        <f t="shared" si="15"/>
        <v>#DIV/0!</v>
      </c>
    </row>
    <row r="1022" spans="1:4" ht="16.5" customHeight="1">
      <c r="A1022" s="145" t="s">
        <v>853</v>
      </c>
      <c r="B1022" s="164">
        <v>0</v>
      </c>
      <c r="C1022" s="164">
        <v>0</v>
      </c>
      <c r="D1022" s="206" t="e">
        <f t="shared" si="15"/>
        <v>#DIV/0!</v>
      </c>
    </row>
    <row r="1023" spans="1:4" ht="16.5" customHeight="1">
      <c r="A1023" s="145" t="s">
        <v>868</v>
      </c>
      <c r="B1023" s="164">
        <v>0</v>
      </c>
      <c r="C1023" s="164">
        <v>0</v>
      </c>
      <c r="D1023" s="206" t="e">
        <f t="shared" si="15"/>
        <v>#DIV/0!</v>
      </c>
    </row>
    <row r="1024" spans="1:4" ht="16.5" customHeight="1">
      <c r="A1024" s="145" t="s">
        <v>869</v>
      </c>
      <c r="B1024" s="164">
        <v>15</v>
      </c>
      <c r="C1024" s="164">
        <v>5</v>
      </c>
      <c r="D1024" s="206">
        <f t="shared" si="15"/>
        <v>300</v>
      </c>
    </row>
    <row r="1025" spans="1:4" ht="16.5" customHeight="1">
      <c r="A1025" s="145" t="s">
        <v>870</v>
      </c>
      <c r="B1025" s="164">
        <f>SUM(B1026:B1029)</f>
        <v>18507</v>
      </c>
      <c r="C1025" s="164">
        <v>9977</v>
      </c>
      <c r="D1025" s="206">
        <f t="shared" si="15"/>
        <v>185.49664227723767</v>
      </c>
    </row>
    <row r="1026" spans="1:4" ht="16.5" customHeight="1">
      <c r="A1026" s="145" t="s">
        <v>871</v>
      </c>
      <c r="B1026" s="164">
        <v>16888</v>
      </c>
      <c r="C1026" s="164">
        <v>6418</v>
      </c>
      <c r="D1026" s="206">
        <f t="shared" si="15"/>
        <v>263.1349330009349</v>
      </c>
    </row>
    <row r="1027" spans="1:4" ht="16.5" customHeight="1">
      <c r="A1027" s="145" t="s">
        <v>872</v>
      </c>
      <c r="B1027" s="164">
        <v>1574</v>
      </c>
      <c r="C1027" s="164">
        <v>752</v>
      </c>
      <c r="D1027" s="206">
        <f t="shared" si="15"/>
        <v>209.30851063829786</v>
      </c>
    </row>
    <row r="1028" spans="1:4" ht="16.5" customHeight="1">
      <c r="A1028" s="145" t="s">
        <v>873</v>
      </c>
      <c r="B1028" s="164">
        <v>0</v>
      </c>
      <c r="C1028" s="164">
        <v>0</v>
      </c>
      <c r="D1028" s="206" t="e">
        <f t="shared" si="15"/>
        <v>#DIV/0!</v>
      </c>
    </row>
    <row r="1029" spans="1:4" ht="16.5" customHeight="1">
      <c r="A1029" s="145" t="s">
        <v>874</v>
      </c>
      <c r="B1029" s="164">
        <v>45</v>
      </c>
      <c r="C1029" s="164">
        <v>2807</v>
      </c>
      <c r="D1029" s="206">
        <f t="shared" si="15"/>
        <v>1.6031350195938723</v>
      </c>
    </row>
    <row r="1030" spans="1:4" ht="16.5" customHeight="1">
      <c r="A1030" s="145" t="s">
        <v>875</v>
      </c>
      <c r="B1030" s="164">
        <f>SUM(B1031:B1032)</f>
        <v>6722</v>
      </c>
      <c r="C1030" s="164">
        <v>8365</v>
      </c>
      <c r="D1030" s="206">
        <f aca="true" t="shared" si="16" ref="D1030:D1093">B1030/C1030*100</f>
        <v>80.35863717872085</v>
      </c>
    </row>
    <row r="1031" spans="1:4" ht="16.5" customHeight="1">
      <c r="A1031" s="145" t="s">
        <v>876</v>
      </c>
      <c r="B1031" s="164">
        <v>1662</v>
      </c>
      <c r="C1031" s="164">
        <v>1119</v>
      </c>
      <c r="D1031" s="206">
        <f t="shared" si="16"/>
        <v>148.52546916890083</v>
      </c>
    </row>
    <row r="1032" spans="1:4" ht="16.5" customHeight="1">
      <c r="A1032" s="145" t="s">
        <v>877</v>
      </c>
      <c r="B1032" s="164">
        <v>5060</v>
      </c>
      <c r="C1032" s="164">
        <v>7246</v>
      </c>
      <c r="D1032" s="206">
        <f t="shared" si="16"/>
        <v>69.83163124482473</v>
      </c>
    </row>
    <row r="1033" spans="1:4" s="171" customFormat="1" ht="16.5" customHeight="1">
      <c r="A1033" s="175" t="s">
        <v>878</v>
      </c>
      <c r="B1033" s="164">
        <f>SUM(B1034,B1044,B1060,B1065,B1079,B1086,B1094)</f>
        <v>103636</v>
      </c>
      <c r="C1033" s="179">
        <f>SUM(C1034,C1044,C1060,C1065,C1079,C1086,C1094)</f>
        <v>76152</v>
      </c>
      <c r="D1033" s="206">
        <f t="shared" si="16"/>
        <v>136.09097594285114</v>
      </c>
    </row>
    <row r="1034" spans="1:4" ht="16.5" customHeight="1">
      <c r="A1034" s="145" t="s">
        <v>879</v>
      </c>
      <c r="B1034" s="164">
        <f>SUM(B1035:B1043)</f>
        <v>1547</v>
      </c>
      <c r="C1034" s="164">
        <v>1819</v>
      </c>
      <c r="D1034" s="206">
        <f t="shared" si="16"/>
        <v>85.04672897196261</v>
      </c>
    </row>
    <row r="1035" spans="1:4" ht="16.5" customHeight="1">
      <c r="A1035" s="145" t="s">
        <v>93</v>
      </c>
      <c r="B1035" s="164">
        <v>668</v>
      </c>
      <c r="C1035" s="164">
        <v>1057</v>
      </c>
      <c r="D1035" s="206">
        <f t="shared" si="16"/>
        <v>63.19772942289499</v>
      </c>
    </row>
    <row r="1036" spans="1:4" ht="16.5" customHeight="1">
      <c r="A1036" s="145" t="s">
        <v>94</v>
      </c>
      <c r="B1036" s="164">
        <v>186</v>
      </c>
      <c r="C1036" s="164">
        <v>60</v>
      </c>
      <c r="D1036" s="206">
        <f t="shared" si="16"/>
        <v>310</v>
      </c>
    </row>
    <row r="1037" spans="1:4" ht="16.5" customHeight="1">
      <c r="A1037" s="145" t="s">
        <v>95</v>
      </c>
      <c r="B1037" s="164">
        <v>0</v>
      </c>
      <c r="C1037" s="164">
        <v>0</v>
      </c>
      <c r="D1037" s="206" t="e">
        <f t="shared" si="16"/>
        <v>#DIV/0!</v>
      </c>
    </row>
    <row r="1038" spans="1:4" ht="16.5" customHeight="1">
      <c r="A1038" s="145" t="s">
        <v>880</v>
      </c>
      <c r="B1038" s="164">
        <v>147</v>
      </c>
      <c r="C1038" s="164">
        <v>109</v>
      </c>
      <c r="D1038" s="206">
        <f t="shared" si="16"/>
        <v>134.8623853211009</v>
      </c>
    </row>
    <row r="1039" spans="1:4" ht="16.5" customHeight="1">
      <c r="A1039" s="145" t="s">
        <v>881</v>
      </c>
      <c r="B1039" s="164">
        <v>0</v>
      </c>
      <c r="C1039" s="164">
        <v>0</v>
      </c>
      <c r="D1039" s="206" t="e">
        <f t="shared" si="16"/>
        <v>#DIV/0!</v>
      </c>
    </row>
    <row r="1040" spans="1:4" ht="16.5" customHeight="1">
      <c r="A1040" s="145" t="s">
        <v>882</v>
      </c>
      <c r="B1040" s="164">
        <v>0</v>
      </c>
      <c r="C1040" s="164">
        <v>19</v>
      </c>
      <c r="D1040" s="206">
        <f t="shared" si="16"/>
        <v>0</v>
      </c>
    </row>
    <row r="1041" spans="1:4" ht="16.5" customHeight="1">
      <c r="A1041" s="145" t="s">
        <v>883</v>
      </c>
      <c r="B1041" s="164">
        <v>0</v>
      </c>
      <c r="C1041" s="164">
        <v>0</v>
      </c>
      <c r="D1041" s="206" t="e">
        <f t="shared" si="16"/>
        <v>#DIV/0!</v>
      </c>
    </row>
    <row r="1042" spans="1:4" ht="16.5" customHeight="1">
      <c r="A1042" s="145" t="s">
        <v>884</v>
      </c>
      <c r="B1042" s="164">
        <v>0</v>
      </c>
      <c r="C1042" s="164">
        <v>0</v>
      </c>
      <c r="D1042" s="206" t="e">
        <f t="shared" si="16"/>
        <v>#DIV/0!</v>
      </c>
    </row>
    <row r="1043" spans="1:4" ht="16.5" customHeight="1">
      <c r="A1043" s="145" t="s">
        <v>885</v>
      </c>
      <c r="B1043" s="164">
        <v>546</v>
      </c>
      <c r="C1043" s="164">
        <v>574</v>
      </c>
      <c r="D1043" s="206">
        <f t="shared" si="16"/>
        <v>95.1219512195122</v>
      </c>
    </row>
    <row r="1044" spans="1:4" ht="16.5" customHeight="1">
      <c r="A1044" s="145" t="s">
        <v>886</v>
      </c>
      <c r="B1044" s="164">
        <f>SUM(B1045:B1059)</f>
        <v>3425</v>
      </c>
      <c r="C1044" s="164">
        <v>1233</v>
      </c>
      <c r="D1044" s="206">
        <f t="shared" si="16"/>
        <v>277.77777777777777</v>
      </c>
    </row>
    <row r="1045" spans="1:4" ht="16.5" customHeight="1">
      <c r="A1045" s="145" t="s">
        <v>93</v>
      </c>
      <c r="B1045" s="164">
        <v>920</v>
      </c>
      <c r="C1045" s="164">
        <v>992</v>
      </c>
      <c r="D1045" s="206">
        <f t="shared" si="16"/>
        <v>92.74193548387096</v>
      </c>
    </row>
    <row r="1046" spans="1:4" ht="16.5" customHeight="1">
      <c r="A1046" s="145" t="s">
        <v>94</v>
      </c>
      <c r="B1046" s="164">
        <v>0</v>
      </c>
      <c r="C1046" s="164">
        <v>49</v>
      </c>
      <c r="D1046" s="206">
        <f t="shared" si="16"/>
        <v>0</v>
      </c>
    </row>
    <row r="1047" spans="1:4" ht="16.5" customHeight="1">
      <c r="A1047" s="145" t="s">
        <v>95</v>
      </c>
      <c r="B1047" s="164">
        <v>0</v>
      </c>
      <c r="C1047" s="164">
        <v>0</v>
      </c>
      <c r="D1047" s="206" t="e">
        <f t="shared" si="16"/>
        <v>#DIV/0!</v>
      </c>
    </row>
    <row r="1048" spans="1:4" ht="16.5" customHeight="1">
      <c r="A1048" s="145" t="s">
        <v>887</v>
      </c>
      <c r="B1048" s="164">
        <v>0</v>
      </c>
      <c r="C1048" s="164">
        <v>0</v>
      </c>
      <c r="D1048" s="206" t="e">
        <f t="shared" si="16"/>
        <v>#DIV/0!</v>
      </c>
    </row>
    <row r="1049" spans="1:4" ht="16.5" customHeight="1">
      <c r="A1049" s="145" t="s">
        <v>888</v>
      </c>
      <c r="B1049" s="164">
        <v>0</v>
      </c>
      <c r="C1049" s="164">
        <v>0</v>
      </c>
      <c r="D1049" s="206" t="e">
        <f t="shared" si="16"/>
        <v>#DIV/0!</v>
      </c>
    </row>
    <row r="1050" spans="1:4" ht="16.5" customHeight="1">
      <c r="A1050" s="145" t="s">
        <v>889</v>
      </c>
      <c r="B1050" s="164">
        <v>0</v>
      </c>
      <c r="C1050" s="164">
        <v>0</v>
      </c>
      <c r="D1050" s="206" t="e">
        <f t="shared" si="16"/>
        <v>#DIV/0!</v>
      </c>
    </row>
    <row r="1051" spans="1:4" ht="16.5" customHeight="1">
      <c r="A1051" s="145" t="s">
        <v>890</v>
      </c>
      <c r="B1051" s="164">
        <v>0</v>
      </c>
      <c r="C1051" s="164">
        <v>0</v>
      </c>
      <c r="D1051" s="206" t="e">
        <f t="shared" si="16"/>
        <v>#DIV/0!</v>
      </c>
    </row>
    <row r="1052" spans="1:4" ht="16.5" customHeight="1">
      <c r="A1052" s="145" t="s">
        <v>891</v>
      </c>
      <c r="B1052" s="164">
        <v>0</v>
      </c>
      <c r="C1052" s="164">
        <v>0</v>
      </c>
      <c r="D1052" s="206" t="e">
        <f t="shared" si="16"/>
        <v>#DIV/0!</v>
      </c>
    </row>
    <row r="1053" spans="1:4" ht="16.5" customHeight="1">
      <c r="A1053" s="145" t="s">
        <v>892</v>
      </c>
      <c r="B1053" s="164">
        <v>0</v>
      </c>
      <c r="C1053" s="164">
        <v>0</v>
      </c>
      <c r="D1053" s="206" t="e">
        <f t="shared" si="16"/>
        <v>#DIV/0!</v>
      </c>
    </row>
    <row r="1054" spans="1:4" ht="16.5" customHeight="1">
      <c r="A1054" s="145" t="s">
        <v>893</v>
      </c>
      <c r="B1054" s="164">
        <v>0</v>
      </c>
      <c r="C1054" s="164">
        <v>0</v>
      </c>
      <c r="D1054" s="206" t="e">
        <f t="shared" si="16"/>
        <v>#DIV/0!</v>
      </c>
    </row>
    <row r="1055" spans="1:4" ht="16.5" customHeight="1">
      <c r="A1055" s="145" t="s">
        <v>894</v>
      </c>
      <c r="B1055" s="164">
        <v>0</v>
      </c>
      <c r="C1055" s="164">
        <v>0</v>
      </c>
      <c r="D1055" s="206" t="e">
        <f t="shared" si="16"/>
        <v>#DIV/0!</v>
      </c>
    </row>
    <row r="1056" spans="1:4" ht="16.5" customHeight="1">
      <c r="A1056" s="145" t="s">
        <v>895</v>
      </c>
      <c r="B1056" s="164">
        <v>0</v>
      </c>
      <c r="C1056" s="164">
        <v>0</v>
      </c>
      <c r="D1056" s="206" t="e">
        <f t="shared" si="16"/>
        <v>#DIV/0!</v>
      </c>
    </row>
    <row r="1057" spans="1:4" ht="16.5" customHeight="1">
      <c r="A1057" s="145" t="s">
        <v>896</v>
      </c>
      <c r="B1057" s="164">
        <v>0</v>
      </c>
      <c r="C1057" s="164">
        <v>0</v>
      </c>
      <c r="D1057" s="206" t="e">
        <f t="shared" si="16"/>
        <v>#DIV/0!</v>
      </c>
    </row>
    <row r="1058" spans="1:4" ht="16.5" customHeight="1">
      <c r="A1058" s="145" t="s">
        <v>897</v>
      </c>
      <c r="B1058" s="164">
        <v>0</v>
      </c>
      <c r="C1058" s="164">
        <v>0</v>
      </c>
      <c r="D1058" s="206" t="e">
        <f t="shared" si="16"/>
        <v>#DIV/0!</v>
      </c>
    </row>
    <row r="1059" spans="1:4" ht="16.5" customHeight="1">
      <c r="A1059" s="145" t="s">
        <v>898</v>
      </c>
      <c r="B1059" s="164">
        <v>2505</v>
      </c>
      <c r="C1059" s="164">
        <v>192</v>
      </c>
      <c r="D1059" s="206">
        <f t="shared" si="16"/>
        <v>1304.6875</v>
      </c>
    </row>
    <row r="1060" spans="1:4" ht="16.5" customHeight="1">
      <c r="A1060" s="145" t="s">
        <v>899</v>
      </c>
      <c r="B1060" s="164">
        <f>SUM(B1061:B1064)</f>
        <v>1605</v>
      </c>
      <c r="C1060" s="164">
        <v>612</v>
      </c>
      <c r="D1060" s="206">
        <f t="shared" si="16"/>
        <v>262.2549019607843</v>
      </c>
    </row>
    <row r="1061" spans="1:4" ht="16.5" customHeight="1">
      <c r="A1061" s="145" t="s">
        <v>93</v>
      </c>
      <c r="B1061" s="164">
        <v>205</v>
      </c>
      <c r="C1061" s="164">
        <v>612</v>
      </c>
      <c r="D1061" s="206">
        <f t="shared" si="16"/>
        <v>33.49673202614379</v>
      </c>
    </row>
    <row r="1062" spans="1:4" ht="16.5" customHeight="1">
      <c r="A1062" s="145" t="s">
        <v>94</v>
      </c>
      <c r="B1062" s="164">
        <v>0</v>
      </c>
      <c r="C1062" s="164">
        <v>0</v>
      </c>
      <c r="D1062" s="206" t="e">
        <f t="shared" si="16"/>
        <v>#DIV/0!</v>
      </c>
    </row>
    <row r="1063" spans="1:4" ht="16.5" customHeight="1">
      <c r="A1063" s="145" t="s">
        <v>95</v>
      </c>
      <c r="B1063" s="164">
        <v>0</v>
      </c>
      <c r="C1063" s="164">
        <v>0</v>
      </c>
      <c r="D1063" s="206" t="e">
        <f t="shared" si="16"/>
        <v>#DIV/0!</v>
      </c>
    </row>
    <row r="1064" spans="1:4" ht="16.5" customHeight="1">
      <c r="A1064" s="145" t="s">
        <v>900</v>
      </c>
      <c r="B1064" s="164">
        <v>1400</v>
      </c>
      <c r="C1064" s="164">
        <v>0</v>
      </c>
      <c r="D1064" s="206" t="e">
        <f t="shared" si="16"/>
        <v>#DIV/0!</v>
      </c>
    </row>
    <row r="1065" spans="1:4" ht="16.5" customHeight="1">
      <c r="A1065" s="145" t="s">
        <v>901</v>
      </c>
      <c r="B1065" s="164">
        <f>SUM(B1066:B1078)</f>
        <v>4712</v>
      </c>
      <c r="C1065" s="164">
        <v>5797</v>
      </c>
      <c r="D1065" s="206">
        <f t="shared" si="16"/>
        <v>81.28342245989305</v>
      </c>
    </row>
    <row r="1066" spans="1:4" ht="16.5" customHeight="1">
      <c r="A1066" s="145" t="s">
        <v>93</v>
      </c>
      <c r="B1066" s="164">
        <v>3558</v>
      </c>
      <c r="C1066" s="164">
        <v>3949</v>
      </c>
      <c r="D1066" s="206">
        <f t="shared" si="16"/>
        <v>90.09875917953913</v>
      </c>
    </row>
    <row r="1067" spans="1:4" ht="16.5" customHeight="1">
      <c r="A1067" s="145" t="s">
        <v>94</v>
      </c>
      <c r="B1067" s="164">
        <v>356</v>
      </c>
      <c r="C1067" s="164">
        <v>613</v>
      </c>
      <c r="D1067" s="206">
        <f t="shared" si="16"/>
        <v>58.07504078303426</v>
      </c>
    </row>
    <row r="1068" spans="1:4" ht="16.5" customHeight="1">
      <c r="A1068" s="145" t="s">
        <v>95</v>
      </c>
      <c r="B1068" s="164">
        <v>0</v>
      </c>
      <c r="C1068" s="164">
        <v>0</v>
      </c>
      <c r="D1068" s="206" t="e">
        <f t="shared" si="16"/>
        <v>#DIV/0!</v>
      </c>
    </row>
    <row r="1069" spans="1:4" ht="16.5" customHeight="1">
      <c r="A1069" s="145" t="s">
        <v>902</v>
      </c>
      <c r="B1069" s="164">
        <v>0</v>
      </c>
      <c r="C1069" s="164">
        <v>10</v>
      </c>
      <c r="D1069" s="206">
        <f t="shared" si="16"/>
        <v>0</v>
      </c>
    </row>
    <row r="1070" spans="1:4" ht="16.5" customHeight="1">
      <c r="A1070" s="145" t="s">
        <v>903</v>
      </c>
      <c r="B1070" s="164">
        <v>1</v>
      </c>
      <c r="C1070" s="164">
        <v>3</v>
      </c>
      <c r="D1070" s="206">
        <f t="shared" si="16"/>
        <v>33.33333333333333</v>
      </c>
    </row>
    <row r="1071" spans="1:4" ht="16.5" customHeight="1">
      <c r="A1071" s="145" t="s">
        <v>904</v>
      </c>
      <c r="B1071" s="164">
        <v>0</v>
      </c>
      <c r="C1071" s="164">
        <v>0</v>
      </c>
      <c r="D1071" s="206" t="e">
        <f t="shared" si="16"/>
        <v>#DIV/0!</v>
      </c>
    </row>
    <row r="1072" spans="1:4" ht="16.5" customHeight="1">
      <c r="A1072" s="145" t="s">
        <v>905</v>
      </c>
      <c r="B1072" s="164">
        <v>219</v>
      </c>
      <c r="C1072" s="164">
        <v>205</v>
      </c>
      <c r="D1072" s="206">
        <f t="shared" si="16"/>
        <v>106.82926829268294</v>
      </c>
    </row>
    <row r="1073" spans="1:4" ht="16.5" customHeight="1">
      <c r="A1073" s="145" t="s">
        <v>906</v>
      </c>
      <c r="B1073" s="164">
        <v>0</v>
      </c>
      <c r="C1073" s="164">
        <v>0</v>
      </c>
      <c r="D1073" s="206" t="e">
        <f t="shared" si="16"/>
        <v>#DIV/0!</v>
      </c>
    </row>
    <row r="1074" spans="1:4" ht="16.5" customHeight="1">
      <c r="A1074" s="145" t="s">
        <v>907</v>
      </c>
      <c r="B1074" s="164">
        <v>11</v>
      </c>
      <c r="C1074" s="164">
        <v>386</v>
      </c>
      <c r="D1074" s="206">
        <f t="shared" si="16"/>
        <v>2.849740932642487</v>
      </c>
    </row>
    <row r="1075" spans="1:4" ht="16.5" customHeight="1">
      <c r="A1075" s="145" t="s">
        <v>908</v>
      </c>
      <c r="B1075" s="164">
        <v>0</v>
      </c>
      <c r="C1075" s="164">
        <v>0</v>
      </c>
      <c r="D1075" s="206" t="e">
        <f t="shared" si="16"/>
        <v>#DIV/0!</v>
      </c>
    </row>
    <row r="1076" spans="1:4" ht="16.5" customHeight="1">
      <c r="A1076" s="145" t="s">
        <v>853</v>
      </c>
      <c r="B1076" s="164">
        <v>0</v>
      </c>
      <c r="C1076" s="164">
        <v>0</v>
      </c>
      <c r="D1076" s="206" t="e">
        <f t="shared" si="16"/>
        <v>#DIV/0!</v>
      </c>
    </row>
    <row r="1077" spans="1:4" ht="16.5" customHeight="1">
      <c r="A1077" s="145" t="s">
        <v>909</v>
      </c>
      <c r="B1077" s="164">
        <v>0</v>
      </c>
      <c r="C1077" s="164">
        <v>0</v>
      </c>
      <c r="D1077" s="206" t="e">
        <f t="shared" si="16"/>
        <v>#DIV/0!</v>
      </c>
    </row>
    <row r="1078" spans="1:4" ht="16.5" customHeight="1">
      <c r="A1078" s="145" t="s">
        <v>910</v>
      </c>
      <c r="B1078" s="164">
        <v>567</v>
      </c>
      <c r="C1078" s="164">
        <v>631</v>
      </c>
      <c r="D1078" s="206">
        <f t="shared" si="16"/>
        <v>89.85736925515056</v>
      </c>
    </row>
    <row r="1079" spans="1:4" ht="16.5" customHeight="1">
      <c r="A1079" s="145" t="s">
        <v>911</v>
      </c>
      <c r="B1079" s="164">
        <f>SUM(B1080:B1085)</f>
        <v>1559</v>
      </c>
      <c r="C1079" s="164">
        <v>1265</v>
      </c>
      <c r="D1079" s="206">
        <f t="shared" si="16"/>
        <v>123.2411067193676</v>
      </c>
    </row>
    <row r="1080" spans="1:4" ht="16.5" customHeight="1">
      <c r="A1080" s="145" t="s">
        <v>93</v>
      </c>
      <c r="B1080" s="164">
        <v>420</v>
      </c>
      <c r="C1080" s="164">
        <v>872</v>
      </c>
      <c r="D1080" s="206">
        <f t="shared" si="16"/>
        <v>48.1651376146789</v>
      </c>
    </row>
    <row r="1081" spans="1:4" ht="16.5" customHeight="1">
      <c r="A1081" s="145" t="s">
        <v>94</v>
      </c>
      <c r="B1081" s="164">
        <v>4</v>
      </c>
      <c r="C1081" s="164">
        <v>19</v>
      </c>
      <c r="D1081" s="206">
        <f t="shared" si="16"/>
        <v>21.052631578947366</v>
      </c>
    </row>
    <row r="1082" spans="1:4" ht="16.5" customHeight="1">
      <c r="A1082" s="145" t="s">
        <v>95</v>
      </c>
      <c r="B1082" s="164">
        <v>25</v>
      </c>
      <c r="C1082" s="164">
        <v>20</v>
      </c>
      <c r="D1082" s="206">
        <f t="shared" si="16"/>
        <v>125</v>
      </c>
    </row>
    <row r="1083" spans="1:4" ht="16.5" customHeight="1">
      <c r="A1083" s="145" t="s">
        <v>912</v>
      </c>
      <c r="B1083" s="164">
        <v>0</v>
      </c>
      <c r="C1083" s="164">
        <v>0</v>
      </c>
      <c r="D1083" s="206" t="e">
        <f t="shared" si="16"/>
        <v>#DIV/0!</v>
      </c>
    </row>
    <row r="1084" spans="1:4" ht="16.5" customHeight="1">
      <c r="A1084" s="145" t="s">
        <v>913</v>
      </c>
      <c r="B1084" s="164">
        <v>0</v>
      </c>
      <c r="C1084" s="164">
        <v>0</v>
      </c>
      <c r="D1084" s="206" t="e">
        <f t="shared" si="16"/>
        <v>#DIV/0!</v>
      </c>
    </row>
    <row r="1085" spans="1:4" ht="16.5" customHeight="1">
      <c r="A1085" s="145" t="s">
        <v>914</v>
      </c>
      <c r="B1085" s="164">
        <v>1110</v>
      </c>
      <c r="C1085" s="164">
        <v>354</v>
      </c>
      <c r="D1085" s="206">
        <f t="shared" si="16"/>
        <v>313.5593220338983</v>
      </c>
    </row>
    <row r="1086" spans="1:4" ht="16.5" customHeight="1">
      <c r="A1086" s="145" t="s">
        <v>915</v>
      </c>
      <c r="B1086" s="164">
        <f>SUM(B1087:B1093)</f>
        <v>79737</v>
      </c>
      <c r="C1086" s="164">
        <v>52978</v>
      </c>
      <c r="D1086" s="206">
        <f t="shared" si="16"/>
        <v>150.5096455132319</v>
      </c>
    </row>
    <row r="1087" spans="1:4" ht="16.5" customHeight="1">
      <c r="A1087" s="145" t="s">
        <v>93</v>
      </c>
      <c r="B1087" s="164">
        <v>308</v>
      </c>
      <c r="C1087" s="164">
        <v>1050</v>
      </c>
      <c r="D1087" s="206">
        <f t="shared" si="16"/>
        <v>29.333333333333332</v>
      </c>
    </row>
    <row r="1088" spans="1:4" ht="16.5" customHeight="1">
      <c r="A1088" s="145" t="s">
        <v>94</v>
      </c>
      <c r="B1088" s="164">
        <v>21</v>
      </c>
      <c r="C1088" s="164">
        <v>59</v>
      </c>
      <c r="D1088" s="206">
        <f t="shared" si="16"/>
        <v>35.59322033898305</v>
      </c>
    </row>
    <row r="1089" spans="1:4" ht="16.5" customHeight="1">
      <c r="A1089" s="145" t="s">
        <v>95</v>
      </c>
      <c r="B1089" s="164">
        <v>0</v>
      </c>
      <c r="C1089" s="164">
        <v>0</v>
      </c>
      <c r="D1089" s="206" t="e">
        <f t="shared" si="16"/>
        <v>#DIV/0!</v>
      </c>
    </row>
    <row r="1090" spans="1:4" ht="16.5" customHeight="1">
      <c r="A1090" s="145" t="s">
        <v>916</v>
      </c>
      <c r="B1090" s="164">
        <v>0</v>
      </c>
      <c r="C1090" s="164">
        <v>0</v>
      </c>
      <c r="D1090" s="206" t="e">
        <f t="shared" si="16"/>
        <v>#DIV/0!</v>
      </c>
    </row>
    <row r="1091" spans="1:4" ht="16.5" customHeight="1">
      <c r="A1091" s="145" t="s">
        <v>917</v>
      </c>
      <c r="B1091" s="164">
        <v>32180</v>
      </c>
      <c r="C1091" s="164">
        <v>21961</v>
      </c>
      <c r="D1091" s="206">
        <f t="shared" si="16"/>
        <v>146.53248941305043</v>
      </c>
    </row>
    <row r="1092" spans="1:4" ht="16.5" customHeight="1">
      <c r="A1092" s="145" t="s">
        <v>918</v>
      </c>
      <c r="B1092" s="164">
        <v>61</v>
      </c>
      <c r="C1092" s="164"/>
      <c r="D1092" s="206" t="e">
        <f t="shared" si="16"/>
        <v>#DIV/0!</v>
      </c>
    </row>
    <row r="1093" spans="1:4" ht="16.5" customHeight="1">
      <c r="A1093" s="145" t="s">
        <v>919</v>
      </c>
      <c r="B1093" s="164">
        <v>47167</v>
      </c>
      <c r="C1093" s="164">
        <v>29908</v>
      </c>
      <c r="D1093" s="206">
        <f t="shared" si="16"/>
        <v>157.70696803530828</v>
      </c>
    </row>
    <row r="1094" spans="1:4" ht="16.5" customHeight="1">
      <c r="A1094" s="145" t="s">
        <v>920</v>
      </c>
      <c r="B1094" s="164">
        <f>SUM(B1095:B1099)</f>
        <v>11051</v>
      </c>
      <c r="C1094" s="164">
        <v>12448</v>
      </c>
      <c r="D1094" s="206">
        <f aca="true" t="shared" si="17" ref="D1094:D1157">B1094/C1094*100</f>
        <v>88.77731362467867</v>
      </c>
    </row>
    <row r="1095" spans="1:4" ht="16.5" customHeight="1">
      <c r="A1095" s="145" t="s">
        <v>921</v>
      </c>
      <c r="B1095" s="164">
        <v>0</v>
      </c>
      <c r="C1095" s="164">
        <v>0</v>
      </c>
      <c r="D1095" s="206" t="e">
        <f t="shared" si="17"/>
        <v>#DIV/0!</v>
      </c>
    </row>
    <row r="1096" spans="1:4" ht="16.5" customHeight="1">
      <c r="A1096" s="145" t="s">
        <v>922</v>
      </c>
      <c r="B1096" s="164">
        <v>1942</v>
      </c>
      <c r="C1096" s="164">
        <v>195</v>
      </c>
      <c r="D1096" s="206">
        <f t="shared" si="17"/>
        <v>995.8974358974359</v>
      </c>
    </row>
    <row r="1097" spans="1:4" ht="16.5" customHeight="1">
      <c r="A1097" s="145" t="s">
        <v>923</v>
      </c>
      <c r="B1097" s="164">
        <v>0</v>
      </c>
      <c r="C1097" s="164">
        <v>0</v>
      </c>
      <c r="D1097" s="206" t="e">
        <f t="shared" si="17"/>
        <v>#DIV/0!</v>
      </c>
    </row>
    <row r="1098" spans="1:4" ht="16.5" customHeight="1">
      <c r="A1098" s="145" t="s">
        <v>924</v>
      </c>
      <c r="B1098" s="164">
        <v>0</v>
      </c>
      <c r="C1098" s="164">
        <v>0</v>
      </c>
      <c r="D1098" s="206" t="e">
        <f t="shared" si="17"/>
        <v>#DIV/0!</v>
      </c>
    </row>
    <row r="1099" spans="1:4" ht="16.5" customHeight="1">
      <c r="A1099" s="145" t="s">
        <v>925</v>
      </c>
      <c r="B1099" s="164">
        <v>9109</v>
      </c>
      <c r="C1099" s="164">
        <v>12253</v>
      </c>
      <c r="D1099" s="206">
        <f t="shared" si="17"/>
        <v>74.34097771974211</v>
      </c>
    </row>
    <row r="1100" spans="1:4" s="171" customFormat="1" ht="16.5" customHeight="1">
      <c r="A1100" s="175" t="s">
        <v>926</v>
      </c>
      <c r="B1100" s="164">
        <f>SUM(B1101,B1111,B1117)</f>
        <v>29250</v>
      </c>
      <c r="C1100" s="179">
        <v>24287</v>
      </c>
      <c r="D1100" s="206">
        <f t="shared" si="17"/>
        <v>120.43480051056122</v>
      </c>
    </row>
    <row r="1101" spans="1:4" ht="16.5" customHeight="1">
      <c r="A1101" s="145" t="s">
        <v>927</v>
      </c>
      <c r="B1101" s="164">
        <f>SUM(B1102:B1110)</f>
        <v>20569</v>
      </c>
      <c r="C1101" s="164">
        <v>17698</v>
      </c>
      <c r="D1101" s="206">
        <f t="shared" si="17"/>
        <v>116.2221719968358</v>
      </c>
    </row>
    <row r="1102" spans="1:4" ht="16.5" customHeight="1">
      <c r="A1102" s="145" t="s">
        <v>93</v>
      </c>
      <c r="B1102" s="164">
        <v>4361</v>
      </c>
      <c r="C1102" s="164">
        <v>4872</v>
      </c>
      <c r="D1102" s="206">
        <f t="shared" si="17"/>
        <v>89.51149425287356</v>
      </c>
    </row>
    <row r="1103" spans="1:4" ht="16.5" customHeight="1">
      <c r="A1103" s="145" t="s">
        <v>94</v>
      </c>
      <c r="B1103" s="164">
        <v>2715</v>
      </c>
      <c r="C1103" s="164">
        <v>2674</v>
      </c>
      <c r="D1103" s="206">
        <f t="shared" si="17"/>
        <v>101.53328347045625</v>
      </c>
    </row>
    <row r="1104" spans="1:4" ht="16.5" customHeight="1">
      <c r="A1104" s="145" t="s">
        <v>95</v>
      </c>
      <c r="B1104" s="164">
        <v>0</v>
      </c>
      <c r="C1104" s="164">
        <v>18</v>
      </c>
      <c r="D1104" s="206">
        <f t="shared" si="17"/>
        <v>0</v>
      </c>
    </row>
    <row r="1105" spans="1:4" ht="16.5" customHeight="1">
      <c r="A1105" s="145" t="s">
        <v>928</v>
      </c>
      <c r="B1105" s="164">
        <v>0</v>
      </c>
      <c r="C1105" s="164">
        <v>0</v>
      </c>
      <c r="D1105" s="206" t="e">
        <f t="shared" si="17"/>
        <v>#DIV/0!</v>
      </c>
    </row>
    <row r="1106" spans="1:4" ht="16.5" customHeight="1">
      <c r="A1106" s="145" t="s">
        <v>929</v>
      </c>
      <c r="B1106" s="164">
        <v>81</v>
      </c>
      <c r="C1106" s="164">
        <v>81</v>
      </c>
      <c r="D1106" s="206">
        <f t="shared" si="17"/>
        <v>100</v>
      </c>
    </row>
    <row r="1107" spans="1:4" ht="16.5" customHeight="1">
      <c r="A1107" s="145" t="s">
        <v>930</v>
      </c>
      <c r="B1107" s="164">
        <v>0</v>
      </c>
      <c r="C1107" s="164">
        <v>0</v>
      </c>
      <c r="D1107" s="206" t="e">
        <f t="shared" si="17"/>
        <v>#DIV/0!</v>
      </c>
    </row>
    <row r="1108" spans="1:4" ht="16.5" customHeight="1">
      <c r="A1108" s="145" t="s">
        <v>931</v>
      </c>
      <c r="B1108" s="164">
        <v>494</v>
      </c>
      <c r="C1108" s="164">
        <v>0</v>
      </c>
      <c r="D1108" s="206" t="e">
        <f t="shared" si="17"/>
        <v>#DIV/0!</v>
      </c>
    </row>
    <row r="1109" spans="1:4" ht="16.5" customHeight="1">
      <c r="A1109" s="145" t="s">
        <v>102</v>
      </c>
      <c r="B1109" s="164">
        <v>264</v>
      </c>
      <c r="C1109" s="164">
        <v>50</v>
      </c>
      <c r="D1109" s="206">
        <f t="shared" si="17"/>
        <v>528</v>
      </c>
    </row>
    <row r="1110" spans="1:4" ht="16.5" customHeight="1">
      <c r="A1110" s="145" t="s">
        <v>932</v>
      </c>
      <c r="B1110" s="164">
        <v>12654</v>
      </c>
      <c r="C1110" s="164">
        <v>10003</v>
      </c>
      <c r="D1110" s="206">
        <f t="shared" si="17"/>
        <v>126.50204938518443</v>
      </c>
    </row>
    <row r="1111" spans="1:4" ht="16.5" customHeight="1">
      <c r="A1111" s="145" t="s">
        <v>933</v>
      </c>
      <c r="B1111" s="164">
        <f>SUM(B1112:B1116)</f>
        <v>7221</v>
      </c>
      <c r="C1111" s="164">
        <v>4362</v>
      </c>
      <c r="D1111" s="206">
        <f t="shared" si="17"/>
        <v>165.54332874828063</v>
      </c>
    </row>
    <row r="1112" spans="1:4" ht="16.5" customHeight="1">
      <c r="A1112" s="145" t="s">
        <v>93</v>
      </c>
      <c r="B1112" s="164">
        <v>0</v>
      </c>
      <c r="C1112" s="164">
        <v>12</v>
      </c>
      <c r="D1112" s="206">
        <f t="shared" si="17"/>
        <v>0</v>
      </c>
    </row>
    <row r="1113" spans="1:4" ht="16.5" customHeight="1">
      <c r="A1113" s="145" t="s">
        <v>94</v>
      </c>
      <c r="B1113" s="164">
        <v>0</v>
      </c>
      <c r="C1113" s="164">
        <v>1</v>
      </c>
      <c r="D1113" s="206">
        <f t="shared" si="17"/>
        <v>0</v>
      </c>
    </row>
    <row r="1114" spans="1:4" ht="16.5" customHeight="1">
      <c r="A1114" s="145" t="s">
        <v>95</v>
      </c>
      <c r="B1114" s="164">
        <v>0</v>
      </c>
      <c r="C1114" s="164">
        <v>0</v>
      </c>
      <c r="D1114" s="206" t="e">
        <f t="shared" si="17"/>
        <v>#DIV/0!</v>
      </c>
    </row>
    <row r="1115" spans="1:4" ht="16.5" customHeight="1">
      <c r="A1115" s="145" t="s">
        <v>934</v>
      </c>
      <c r="B1115" s="164">
        <v>0</v>
      </c>
      <c r="C1115" s="164">
        <v>0</v>
      </c>
      <c r="D1115" s="206" t="e">
        <f t="shared" si="17"/>
        <v>#DIV/0!</v>
      </c>
    </row>
    <row r="1116" spans="1:4" ht="16.5" customHeight="1">
      <c r="A1116" s="145" t="s">
        <v>935</v>
      </c>
      <c r="B1116" s="164">
        <v>7221</v>
      </c>
      <c r="C1116" s="164">
        <v>4349</v>
      </c>
      <c r="D1116" s="206">
        <f t="shared" si="17"/>
        <v>166.03816969418256</v>
      </c>
    </row>
    <row r="1117" spans="1:4" ht="16.5" customHeight="1">
      <c r="A1117" s="145" t="s">
        <v>936</v>
      </c>
      <c r="B1117" s="164">
        <f>SUM(B1118:B1119)</f>
        <v>1460</v>
      </c>
      <c r="C1117" s="164">
        <v>2227</v>
      </c>
      <c r="D1117" s="206">
        <f t="shared" si="17"/>
        <v>65.5590480466996</v>
      </c>
    </row>
    <row r="1118" spans="1:4" ht="16.5" customHeight="1">
      <c r="A1118" s="145" t="s">
        <v>937</v>
      </c>
      <c r="B1118" s="164">
        <v>547</v>
      </c>
      <c r="C1118" s="164">
        <v>1000</v>
      </c>
      <c r="D1118" s="206">
        <f t="shared" si="17"/>
        <v>54.7</v>
      </c>
    </row>
    <row r="1119" spans="1:4" ht="16.5" customHeight="1">
      <c r="A1119" s="145" t="s">
        <v>938</v>
      </c>
      <c r="B1119" s="164">
        <v>913</v>
      </c>
      <c r="C1119" s="164">
        <v>1227</v>
      </c>
      <c r="D1119" s="206">
        <f t="shared" si="17"/>
        <v>74.40912795436023</v>
      </c>
    </row>
    <row r="1120" spans="1:4" ht="16.5" customHeight="1">
      <c r="A1120" s="145" t="s">
        <v>939</v>
      </c>
      <c r="B1120" s="164">
        <f>SUM(B1121,B1128,B1138,B1144,B1147)</f>
        <v>7398</v>
      </c>
      <c r="C1120" s="164">
        <v>1257</v>
      </c>
      <c r="D1120" s="206">
        <f t="shared" si="17"/>
        <v>588.5441527446301</v>
      </c>
    </row>
    <row r="1121" spans="1:4" ht="16.5" customHeight="1">
      <c r="A1121" s="145" t="s">
        <v>940</v>
      </c>
      <c r="B1121" s="164">
        <f>SUM(B1122:B1127)</f>
        <v>676</v>
      </c>
      <c r="C1121" s="164">
        <v>59</v>
      </c>
      <c r="D1121" s="206">
        <f t="shared" si="17"/>
        <v>1145.7627118644068</v>
      </c>
    </row>
    <row r="1122" spans="1:4" ht="16.5" customHeight="1">
      <c r="A1122" s="145" t="s">
        <v>93</v>
      </c>
      <c r="B1122" s="164">
        <v>351</v>
      </c>
      <c r="C1122" s="164">
        <v>55</v>
      </c>
      <c r="D1122" s="206">
        <f t="shared" si="17"/>
        <v>638.1818181818181</v>
      </c>
    </row>
    <row r="1123" spans="1:4" ht="16.5" customHeight="1">
      <c r="A1123" s="145" t="s">
        <v>94</v>
      </c>
      <c r="B1123" s="164">
        <v>90</v>
      </c>
      <c r="C1123" s="164">
        <v>0</v>
      </c>
      <c r="D1123" s="206" t="e">
        <f t="shared" si="17"/>
        <v>#DIV/0!</v>
      </c>
    </row>
    <row r="1124" spans="1:4" ht="16.5" customHeight="1">
      <c r="A1124" s="145" t="s">
        <v>95</v>
      </c>
      <c r="B1124" s="164">
        <v>0</v>
      </c>
      <c r="C1124" s="164">
        <v>0</v>
      </c>
      <c r="D1124" s="206" t="e">
        <f t="shared" si="17"/>
        <v>#DIV/0!</v>
      </c>
    </row>
    <row r="1125" spans="1:4" ht="16.5" customHeight="1">
      <c r="A1125" s="145" t="s">
        <v>941</v>
      </c>
      <c r="B1125" s="164">
        <v>0</v>
      </c>
      <c r="C1125" s="164">
        <v>0</v>
      </c>
      <c r="D1125" s="206" t="e">
        <f t="shared" si="17"/>
        <v>#DIV/0!</v>
      </c>
    </row>
    <row r="1126" spans="1:4" ht="16.5" customHeight="1">
      <c r="A1126" s="145" t="s">
        <v>102</v>
      </c>
      <c r="B1126" s="164">
        <v>0</v>
      </c>
      <c r="C1126" s="164">
        <v>0</v>
      </c>
      <c r="D1126" s="206" t="e">
        <f t="shared" si="17"/>
        <v>#DIV/0!</v>
      </c>
    </row>
    <row r="1127" spans="1:4" ht="17.25" customHeight="1">
      <c r="A1127" s="145" t="s">
        <v>942</v>
      </c>
      <c r="B1127" s="164">
        <v>235</v>
      </c>
      <c r="C1127" s="164">
        <v>4</v>
      </c>
      <c r="D1127" s="206">
        <f t="shared" si="17"/>
        <v>5875</v>
      </c>
    </row>
    <row r="1128" spans="1:4" ht="16.5" customHeight="1">
      <c r="A1128" s="145" t="s">
        <v>943</v>
      </c>
      <c r="B1128" s="164">
        <f>SUM(B1129:B1137)</f>
        <v>267</v>
      </c>
      <c r="C1128" s="164">
        <v>66</v>
      </c>
      <c r="D1128" s="206">
        <f t="shared" si="17"/>
        <v>404.54545454545456</v>
      </c>
    </row>
    <row r="1129" spans="1:4" ht="16.5" customHeight="1">
      <c r="A1129" s="145" t="s">
        <v>944</v>
      </c>
      <c r="B1129" s="164">
        <v>0</v>
      </c>
      <c r="C1129" s="164">
        <v>0</v>
      </c>
      <c r="D1129" s="206" t="e">
        <f t="shared" si="17"/>
        <v>#DIV/0!</v>
      </c>
    </row>
    <row r="1130" spans="1:4" ht="16.5" customHeight="1">
      <c r="A1130" s="145" t="s">
        <v>945</v>
      </c>
      <c r="B1130" s="164">
        <v>0</v>
      </c>
      <c r="C1130" s="164">
        <v>0</v>
      </c>
      <c r="D1130" s="206" t="e">
        <f t="shared" si="17"/>
        <v>#DIV/0!</v>
      </c>
    </row>
    <row r="1131" spans="1:4" ht="16.5" customHeight="1">
      <c r="A1131" s="145" t="s">
        <v>946</v>
      </c>
      <c r="B1131" s="164">
        <v>0</v>
      </c>
      <c r="C1131" s="164">
        <v>0</v>
      </c>
      <c r="D1131" s="206" t="e">
        <f t="shared" si="17"/>
        <v>#DIV/0!</v>
      </c>
    </row>
    <row r="1132" spans="1:4" ht="16.5" customHeight="1">
      <c r="A1132" s="145" t="s">
        <v>947</v>
      </c>
      <c r="B1132" s="164">
        <v>0</v>
      </c>
      <c r="C1132" s="164">
        <v>0</v>
      </c>
      <c r="D1132" s="206" t="e">
        <f t="shared" si="17"/>
        <v>#DIV/0!</v>
      </c>
    </row>
    <row r="1133" spans="1:4" ht="16.5" customHeight="1">
      <c r="A1133" s="145" t="s">
        <v>948</v>
      </c>
      <c r="B1133" s="164">
        <v>0</v>
      </c>
      <c r="C1133" s="164">
        <v>0</v>
      </c>
      <c r="D1133" s="206" t="e">
        <f t="shared" si="17"/>
        <v>#DIV/0!</v>
      </c>
    </row>
    <row r="1134" spans="1:4" ht="16.5" customHeight="1">
      <c r="A1134" s="145" t="s">
        <v>949</v>
      </c>
      <c r="B1134" s="164">
        <v>0</v>
      </c>
      <c r="C1134" s="164">
        <v>0</v>
      </c>
      <c r="D1134" s="206" t="e">
        <f t="shared" si="17"/>
        <v>#DIV/0!</v>
      </c>
    </row>
    <row r="1135" spans="1:4" ht="16.5" customHeight="1">
      <c r="A1135" s="145" t="s">
        <v>950</v>
      </c>
      <c r="B1135" s="164">
        <v>0</v>
      </c>
      <c r="C1135" s="164">
        <v>0</v>
      </c>
      <c r="D1135" s="206" t="e">
        <f t="shared" si="17"/>
        <v>#DIV/0!</v>
      </c>
    </row>
    <row r="1136" spans="1:4" ht="16.5" customHeight="1">
      <c r="A1136" s="145" t="s">
        <v>951</v>
      </c>
      <c r="B1136" s="164">
        <v>0</v>
      </c>
      <c r="C1136" s="164">
        <v>0</v>
      </c>
      <c r="D1136" s="206" t="e">
        <f t="shared" si="17"/>
        <v>#DIV/0!</v>
      </c>
    </row>
    <row r="1137" spans="1:4" ht="16.5" customHeight="1">
      <c r="A1137" s="145" t="s">
        <v>952</v>
      </c>
      <c r="B1137" s="164">
        <v>267</v>
      </c>
      <c r="C1137" s="164">
        <v>66</v>
      </c>
      <c r="D1137" s="206">
        <f t="shared" si="17"/>
        <v>404.54545454545456</v>
      </c>
    </row>
    <row r="1138" spans="1:4" ht="16.5" customHeight="1">
      <c r="A1138" s="145" t="s">
        <v>953</v>
      </c>
      <c r="B1138" s="164">
        <f>SUM(B1139:B1143)</f>
        <v>5369</v>
      </c>
      <c r="C1138" s="164">
        <v>787</v>
      </c>
      <c r="D1138" s="206">
        <f t="shared" si="17"/>
        <v>682.2109275730622</v>
      </c>
    </row>
    <row r="1139" spans="1:4" ht="16.5" customHeight="1">
      <c r="A1139" s="145" t="s">
        <v>954</v>
      </c>
      <c r="B1139" s="164">
        <v>0</v>
      </c>
      <c r="C1139" s="164">
        <v>0</v>
      </c>
      <c r="D1139" s="206" t="e">
        <f t="shared" si="17"/>
        <v>#DIV/0!</v>
      </c>
    </row>
    <row r="1140" spans="1:4" ht="16.5" customHeight="1">
      <c r="A1140" s="145" t="s">
        <v>955</v>
      </c>
      <c r="B1140" s="164">
        <v>172</v>
      </c>
      <c r="C1140" s="164">
        <v>300</v>
      </c>
      <c r="D1140" s="206">
        <f t="shared" si="17"/>
        <v>57.333333333333336</v>
      </c>
    </row>
    <row r="1141" spans="1:4" ht="16.5" customHeight="1">
      <c r="A1141" s="145" t="s">
        <v>956</v>
      </c>
      <c r="B1141" s="164">
        <v>4000</v>
      </c>
      <c r="C1141" s="164">
        <v>0</v>
      </c>
      <c r="D1141" s="206" t="e">
        <f t="shared" si="17"/>
        <v>#DIV/0!</v>
      </c>
    </row>
    <row r="1142" spans="1:4" ht="16.5" customHeight="1">
      <c r="A1142" s="145" t="s">
        <v>957</v>
      </c>
      <c r="B1142" s="164">
        <v>0</v>
      </c>
      <c r="C1142" s="164">
        <v>0</v>
      </c>
      <c r="D1142" s="206" t="e">
        <f t="shared" si="17"/>
        <v>#DIV/0!</v>
      </c>
    </row>
    <row r="1143" spans="1:4" ht="16.5" customHeight="1">
      <c r="A1143" s="145" t="s">
        <v>958</v>
      </c>
      <c r="B1143" s="164">
        <v>1197</v>
      </c>
      <c r="C1143" s="164">
        <v>487</v>
      </c>
      <c r="D1143" s="206">
        <f t="shared" si="17"/>
        <v>245.7905544147844</v>
      </c>
    </row>
    <row r="1144" spans="1:4" ht="16.5" customHeight="1">
      <c r="A1144" s="145" t="s">
        <v>959</v>
      </c>
      <c r="B1144" s="164">
        <f>SUM(B1145:B1146)</f>
        <v>0</v>
      </c>
      <c r="C1144" s="164">
        <v>0</v>
      </c>
      <c r="D1144" s="206" t="e">
        <f t="shared" si="17"/>
        <v>#DIV/0!</v>
      </c>
    </row>
    <row r="1145" spans="1:4" ht="16.5" customHeight="1">
      <c r="A1145" s="145" t="s">
        <v>960</v>
      </c>
      <c r="B1145" s="164">
        <v>0</v>
      </c>
      <c r="C1145" s="164">
        <v>0</v>
      </c>
      <c r="D1145" s="206" t="e">
        <f t="shared" si="17"/>
        <v>#DIV/0!</v>
      </c>
    </row>
    <row r="1146" spans="1:4" ht="16.5" customHeight="1">
      <c r="A1146" s="145" t="s">
        <v>961</v>
      </c>
      <c r="B1146" s="164">
        <v>0</v>
      </c>
      <c r="C1146" s="164">
        <v>0</v>
      </c>
      <c r="D1146" s="206" t="e">
        <f t="shared" si="17"/>
        <v>#DIV/0!</v>
      </c>
    </row>
    <row r="1147" spans="1:4" ht="16.5" customHeight="1">
      <c r="A1147" s="145" t="s">
        <v>962</v>
      </c>
      <c r="B1147" s="164">
        <f>SUM(B1148:B1149)</f>
        <v>1086</v>
      </c>
      <c r="C1147" s="164">
        <v>345</v>
      </c>
      <c r="D1147" s="206">
        <f t="shared" si="17"/>
        <v>314.7826086956522</v>
      </c>
    </row>
    <row r="1148" spans="1:4" ht="16.5" customHeight="1">
      <c r="A1148" s="145" t="s">
        <v>963</v>
      </c>
      <c r="B1148" s="164">
        <v>961</v>
      </c>
      <c r="C1148" s="164">
        <v>345</v>
      </c>
      <c r="D1148" s="206">
        <f t="shared" si="17"/>
        <v>278.5507246376812</v>
      </c>
    </row>
    <row r="1149" spans="1:4" ht="16.5" customHeight="1">
      <c r="A1149" s="145" t="s">
        <v>964</v>
      </c>
      <c r="B1149" s="164">
        <v>125</v>
      </c>
      <c r="C1149" s="164"/>
      <c r="D1149" s="206" t="e">
        <f t="shared" si="17"/>
        <v>#DIV/0!</v>
      </c>
    </row>
    <row r="1150" spans="1:4" ht="16.5" customHeight="1">
      <c r="A1150" s="145" t="s">
        <v>965</v>
      </c>
      <c r="B1150" s="164">
        <v>0</v>
      </c>
      <c r="C1150" s="164">
        <v>0</v>
      </c>
      <c r="D1150" s="206" t="e">
        <f t="shared" si="17"/>
        <v>#DIV/0!</v>
      </c>
    </row>
    <row r="1151" spans="1:4" ht="16.5" customHeight="1">
      <c r="A1151" s="145" t="s">
        <v>966</v>
      </c>
      <c r="B1151" s="164">
        <v>0</v>
      </c>
      <c r="C1151" s="164">
        <v>0</v>
      </c>
      <c r="D1151" s="206" t="e">
        <f t="shared" si="17"/>
        <v>#DIV/0!</v>
      </c>
    </row>
    <row r="1152" spans="1:4" ht="16.5" customHeight="1">
      <c r="A1152" s="145" t="s">
        <v>967</v>
      </c>
      <c r="B1152" s="164">
        <v>0</v>
      </c>
      <c r="C1152" s="164">
        <v>0</v>
      </c>
      <c r="D1152" s="206" t="e">
        <f t="shared" si="17"/>
        <v>#DIV/0!</v>
      </c>
    </row>
    <row r="1153" spans="1:4" ht="16.5" customHeight="1">
      <c r="A1153" s="145" t="s">
        <v>968</v>
      </c>
      <c r="B1153" s="164">
        <v>0</v>
      </c>
      <c r="C1153" s="164">
        <v>0</v>
      </c>
      <c r="D1153" s="206" t="e">
        <f t="shared" si="17"/>
        <v>#DIV/0!</v>
      </c>
    </row>
    <row r="1154" spans="1:4" ht="16.5" customHeight="1">
      <c r="A1154" s="145" t="s">
        <v>969</v>
      </c>
      <c r="B1154" s="164">
        <v>0</v>
      </c>
      <c r="C1154" s="164">
        <v>0</v>
      </c>
      <c r="D1154" s="206" t="e">
        <f t="shared" si="17"/>
        <v>#DIV/0!</v>
      </c>
    </row>
    <row r="1155" spans="1:4" ht="16.5" customHeight="1">
      <c r="A1155" s="145" t="s">
        <v>970</v>
      </c>
      <c r="B1155" s="164">
        <v>0</v>
      </c>
      <c r="C1155" s="164">
        <v>0</v>
      </c>
      <c r="D1155" s="206" t="e">
        <f t="shared" si="17"/>
        <v>#DIV/0!</v>
      </c>
    </row>
    <row r="1156" spans="1:4" ht="16.5" customHeight="1">
      <c r="A1156" s="145" t="s">
        <v>732</v>
      </c>
      <c r="B1156" s="164">
        <v>0</v>
      </c>
      <c r="C1156" s="164">
        <v>0</v>
      </c>
      <c r="D1156" s="206" t="e">
        <f t="shared" si="17"/>
        <v>#DIV/0!</v>
      </c>
    </row>
    <row r="1157" spans="1:4" ht="16.5" customHeight="1">
      <c r="A1157" s="145" t="s">
        <v>971</v>
      </c>
      <c r="B1157" s="164">
        <v>0</v>
      </c>
      <c r="C1157" s="164">
        <v>0</v>
      </c>
      <c r="D1157" s="206" t="e">
        <f t="shared" si="17"/>
        <v>#DIV/0!</v>
      </c>
    </row>
    <row r="1158" spans="1:4" ht="16.5" customHeight="1">
      <c r="A1158" s="145" t="s">
        <v>972</v>
      </c>
      <c r="B1158" s="164">
        <v>0</v>
      </c>
      <c r="C1158" s="164">
        <v>0</v>
      </c>
      <c r="D1158" s="206" t="e">
        <f aca="true" t="shared" si="18" ref="D1158:D1221">B1158/C1158*100</f>
        <v>#DIV/0!</v>
      </c>
    </row>
    <row r="1159" spans="1:4" ht="16.5" customHeight="1">
      <c r="A1159" s="145" t="s">
        <v>973</v>
      </c>
      <c r="B1159" s="164">
        <v>0</v>
      </c>
      <c r="C1159" s="164">
        <v>0</v>
      </c>
      <c r="D1159" s="206" t="e">
        <f t="shared" si="18"/>
        <v>#DIV/0!</v>
      </c>
    </row>
    <row r="1160" spans="1:4" ht="16.5" customHeight="1">
      <c r="A1160" s="145" t="s">
        <v>974</v>
      </c>
      <c r="B1160" s="164">
        <f>SUM(B1161,B1188,B1203)</f>
        <v>59335</v>
      </c>
      <c r="C1160" s="164">
        <v>66272</v>
      </c>
      <c r="D1160" s="206">
        <f t="shared" si="18"/>
        <v>89.53253259295026</v>
      </c>
    </row>
    <row r="1161" spans="1:4" ht="16.5" customHeight="1">
      <c r="A1161" s="145" t="s">
        <v>975</v>
      </c>
      <c r="B1161" s="164">
        <f>SUM(B1162:B1187)</f>
        <v>58015</v>
      </c>
      <c r="C1161" s="164">
        <v>61725</v>
      </c>
      <c r="D1161" s="206">
        <f t="shared" si="18"/>
        <v>93.98946942081815</v>
      </c>
    </row>
    <row r="1162" spans="1:4" ht="16.5" customHeight="1">
      <c r="A1162" s="145" t="s">
        <v>93</v>
      </c>
      <c r="B1162" s="164">
        <v>14520</v>
      </c>
      <c r="C1162" s="164">
        <v>18777</v>
      </c>
      <c r="D1162" s="206">
        <f t="shared" si="18"/>
        <v>77.32864674868189</v>
      </c>
    </row>
    <row r="1163" spans="1:4" ht="16.5" customHeight="1">
      <c r="A1163" s="145" t="s">
        <v>94</v>
      </c>
      <c r="B1163" s="164">
        <v>5277</v>
      </c>
      <c r="C1163" s="164">
        <v>2582</v>
      </c>
      <c r="D1163" s="206">
        <f t="shared" si="18"/>
        <v>204.3764523625097</v>
      </c>
    </row>
    <row r="1164" spans="1:4" ht="16.5" customHeight="1">
      <c r="A1164" s="145" t="s">
        <v>95</v>
      </c>
      <c r="B1164" s="164">
        <v>0</v>
      </c>
      <c r="C1164" s="164">
        <v>0</v>
      </c>
      <c r="D1164" s="206" t="e">
        <f t="shared" si="18"/>
        <v>#DIV/0!</v>
      </c>
    </row>
    <row r="1165" spans="1:4" ht="16.5" customHeight="1">
      <c r="A1165" s="145" t="s">
        <v>976</v>
      </c>
      <c r="B1165" s="164">
        <v>764</v>
      </c>
      <c r="C1165" s="164">
        <v>1227</v>
      </c>
      <c r="D1165" s="206">
        <f t="shared" si="18"/>
        <v>62.26568867155664</v>
      </c>
    </row>
    <row r="1166" spans="1:4" ht="16.5" customHeight="1">
      <c r="A1166" s="145" t="s">
        <v>977</v>
      </c>
      <c r="B1166" s="164">
        <v>15090</v>
      </c>
      <c r="C1166" s="164">
        <v>9044</v>
      </c>
      <c r="D1166" s="206">
        <f t="shared" si="18"/>
        <v>166.85095090667846</v>
      </c>
    </row>
    <row r="1167" spans="1:4" ht="16.5" customHeight="1">
      <c r="A1167" s="145" t="s">
        <v>978</v>
      </c>
      <c r="B1167" s="164">
        <v>6</v>
      </c>
      <c r="C1167" s="164">
        <v>197</v>
      </c>
      <c r="D1167" s="206">
        <f t="shared" si="18"/>
        <v>3.0456852791878175</v>
      </c>
    </row>
    <row r="1168" spans="1:4" ht="16.5" customHeight="1">
      <c r="A1168" s="145" t="s">
        <v>979</v>
      </c>
      <c r="B1168" s="164">
        <v>0</v>
      </c>
      <c r="C1168" s="164">
        <v>1487</v>
      </c>
      <c r="D1168" s="206">
        <f t="shared" si="18"/>
        <v>0</v>
      </c>
    </row>
    <row r="1169" spans="1:4" ht="16.5" customHeight="1">
      <c r="A1169" s="145" t="s">
        <v>980</v>
      </c>
      <c r="B1169" s="164">
        <v>4570</v>
      </c>
      <c r="C1169" s="164">
        <v>11007</v>
      </c>
      <c r="D1169" s="206">
        <f t="shared" si="18"/>
        <v>41.51903334241846</v>
      </c>
    </row>
    <row r="1170" spans="1:4" ht="16.5" customHeight="1">
      <c r="A1170" s="145" t="s">
        <v>981</v>
      </c>
      <c r="B1170" s="164">
        <v>1401</v>
      </c>
      <c r="C1170" s="164">
        <v>5</v>
      </c>
      <c r="D1170" s="206">
        <f t="shared" si="18"/>
        <v>28020</v>
      </c>
    </row>
    <row r="1171" spans="1:4" ht="16.5" customHeight="1">
      <c r="A1171" s="145" t="s">
        <v>982</v>
      </c>
      <c r="B1171" s="164">
        <v>22</v>
      </c>
      <c r="C1171" s="164">
        <v>1623</v>
      </c>
      <c r="D1171" s="206">
        <f t="shared" si="18"/>
        <v>1.3555144793592113</v>
      </c>
    </row>
    <row r="1172" spans="1:4" ht="16.5" customHeight="1">
      <c r="A1172" s="145" t="s">
        <v>983</v>
      </c>
      <c r="B1172" s="164">
        <v>1514</v>
      </c>
      <c r="C1172" s="164">
        <v>0</v>
      </c>
      <c r="D1172" s="206" t="e">
        <f t="shared" si="18"/>
        <v>#DIV/0!</v>
      </c>
    </row>
    <row r="1173" spans="1:4" ht="16.5" customHeight="1">
      <c r="A1173" s="145" t="s">
        <v>984</v>
      </c>
      <c r="B1173" s="164">
        <v>0</v>
      </c>
      <c r="C1173" s="164">
        <v>0</v>
      </c>
      <c r="D1173" s="206" t="e">
        <f t="shared" si="18"/>
        <v>#DIV/0!</v>
      </c>
    </row>
    <row r="1174" spans="1:4" ht="16.5" customHeight="1">
      <c r="A1174" s="145" t="s">
        <v>985</v>
      </c>
      <c r="B1174" s="164">
        <v>0</v>
      </c>
      <c r="C1174" s="164">
        <v>0</v>
      </c>
      <c r="D1174" s="206" t="e">
        <f t="shared" si="18"/>
        <v>#DIV/0!</v>
      </c>
    </row>
    <row r="1175" spans="1:4" ht="16.5" customHeight="1">
      <c r="A1175" s="145" t="s">
        <v>986</v>
      </c>
      <c r="B1175" s="164">
        <v>0</v>
      </c>
      <c r="C1175" s="164"/>
      <c r="D1175" s="206" t="e">
        <f t="shared" si="18"/>
        <v>#DIV/0!</v>
      </c>
    </row>
    <row r="1176" spans="1:4" ht="16.5" customHeight="1">
      <c r="A1176" s="145" t="s">
        <v>987</v>
      </c>
      <c r="B1176" s="164">
        <v>0</v>
      </c>
      <c r="C1176" s="164"/>
      <c r="D1176" s="206" t="e">
        <f t="shared" si="18"/>
        <v>#DIV/0!</v>
      </c>
    </row>
    <row r="1177" spans="1:4" ht="16.5" customHeight="1">
      <c r="A1177" s="145" t="s">
        <v>988</v>
      </c>
      <c r="B1177" s="164">
        <v>0</v>
      </c>
      <c r="C1177" s="164">
        <v>0</v>
      </c>
      <c r="D1177" s="206" t="e">
        <f t="shared" si="18"/>
        <v>#DIV/0!</v>
      </c>
    </row>
    <row r="1178" spans="1:4" ht="16.5" customHeight="1">
      <c r="A1178" s="145" t="s">
        <v>989</v>
      </c>
      <c r="B1178" s="164">
        <v>0</v>
      </c>
      <c r="C1178" s="164">
        <v>0</v>
      </c>
      <c r="D1178" s="206" t="e">
        <f t="shared" si="18"/>
        <v>#DIV/0!</v>
      </c>
    </row>
    <row r="1179" spans="1:4" ht="16.5" customHeight="1">
      <c r="A1179" s="145" t="s">
        <v>990</v>
      </c>
      <c r="B1179" s="164">
        <v>0</v>
      </c>
      <c r="C1179" s="164">
        <v>0</v>
      </c>
      <c r="D1179" s="206" t="e">
        <f t="shared" si="18"/>
        <v>#DIV/0!</v>
      </c>
    </row>
    <row r="1180" spans="1:4" ht="16.5" customHeight="1">
      <c r="A1180" s="145" t="s">
        <v>991</v>
      </c>
      <c r="B1180" s="164">
        <v>0</v>
      </c>
      <c r="C1180" s="164">
        <v>0</v>
      </c>
      <c r="D1180" s="206" t="e">
        <f t="shared" si="18"/>
        <v>#DIV/0!</v>
      </c>
    </row>
    <row r="1181" spans="1:4" ht="16.5" customHeight="1">
      <c r="A1181" s="145" t="s">
        <v>992</v>
      </c>
      <c r="B1181" s="164">
        <v>0</v>
      </c>
      <c r="C1181" s="164">
        <v>0</v>
      </c>
      <c r="D1181" s="206" t="e">
        <f t="shared" si="18"/>
        <v>#DIV/0!</v>
      </c>
    </row>
    <row r="1182" spans="1:4" ht="16.5" customHeight="1">
      <c r="A1182" s="145" t="s">
        <v>993</v>
      </c>
      <c r="B1182" s="164">
        <v>0</v>
      </c>
      <c r="C1182" s="164">
        <v>0</v>
      </c>
      <c r="D1182" s="206" t="e">
        <f t="shared" si="18"/>
        <v>#DIV/0!</v>
      </c>
    </row>
    <row r="1183" spans="1:4" ht="16.5" customHeight="1">
      <c r="A1183" s="145" t="s">
        <v>994</v>
      </c>
      <c r="B1183" s="164">
        <v>0</v>
      </c>
      <c r="C1183" s="164">
        <v>0</v>
      </c>
      <c r="D1183" s="206" t="e">
        <f t="shared" si="18"/>
        <v>#DIV/0!</v>
      </c>
    </row>
    <row r="1184" spans="1:4" ht="16.5" customHeight="1">
      <c r="A1184" s="145" t="s">
        <v>995</v>
      </c>
      <c r="B1184" s="164">
        <v>0</v>
      </c>
      <c r="C1184" s="164">
        <v>0</v>
      </c>
      <c r="D1184" s="206" t="e">
        <f t="shared" si="18"/>
        <v>#DIV/0!</v>
      </c>
    </row>
    <row r="1185" spans="1:4" ht="16.5" customHeight="1">
      <c r="A1185" s="145" t="s">
        <v>996</v>
      </c>
      <c r="B1185" s="164">
        <v>0</v>
      </c>
      <c r="C1185" s="164">
        <v>5</v>
      </c>
      <c r="D1185" s="206">
        <f t="shared" si="18"/>
        <v>0</v>
      </c>
    </row>
    <row r="1186" spans="1:4" ht="16.5" customHeight="1">
      <c r="A1186" s="145" t="s">
        <v>102</v>
      </c>
      <c r="B1186" s="164">
        <v>1343</v>
      </c>
      <c r="C1186" s="164">
        <v>1300</v>
      </c>
      <c r="D1186" s="206">
        <f t="shared" si="18"/>
        <v>103.3076923076923</v>
      </c>
    </row>
    <row r="1187" spans="1:4" ht="16.5" customHeight="1">
      <c r="A1187" s="145" t="s">
        <v>997</v>
      </c>
      <c r="B1187" s="164">
        <v>13508</v>
      </c>
      <c r="C1187" s="164">
        <v>14476</v>
      </c>
      <c r="D1187" s="206">
        <f t="shared" si="18"/>
        <v>93.3130699088146</v>
      </c>
    </row>
    <row r="1188" spans="1:4" ht="16.5" customHeight="1">
      <c r="A1188" s="145" t="s">
        <v>998</v>
      </c>
      <c r="B1188" s="164">
        <f>SUM(B1189:B1202)</f>
        <v>1270</v>
      </c>
      <c r="C1188" s="164">
        <v>1840</v>
      </c>
      <c r="D1188" s="206">
        <f t="shared" si="18"/>
        <v>69.02173913043478</v>
      </c>
    </row>
    <row r="1189" spans="1:4" ht="16.5" customHeight="1">
      <c r="A1189" s="145" t="s">
        <v>93</v>
      </c>
      <c r="B1189" s="164">
        <v>450</v>
      </c>
      <c r="C1189" s="164">
        <v>594</v>
      </c>
      <c r="D1189" s="206">
        <f t="shared" si="18"/>
        <v>75.75757575757575</v>
      </c>
    </row>
    <row r="1190" spans="1:4" ht="16.5" customHeight="1">
      <c r="A1190" s="145" t="s">
        <v>94</v>
      </c>
      <c r="B1190" s="164">
        <v>94</v>
      </c>
      <c r="C1190" s="164">
        <v>148</v>
      </c>
      <c r="D1190" s="206">
        <f t="shared" si="18"/>
        <v>63.51351351351351</v>
      </c>
    </row>
    <row r="1191" spans="1:4" ht="16.5" customHeight="1">
      <c r="A1191" s="145" t="s">
        <v>95</v>
      </c>
      <c r="B1191" s="164">
        <v>0</v>
      </c>
      <c r="C1191" s="164">
        <v>0</v>
      </c>
      <c r="D1191" s="206" t="e">
        <f t="shared" si="18"/>
        <v>#DIV/0!</v>
      </c>
    </row>
    <row r="1192" spans="1:4" ht="16.5" customHeight="1">
      <c r="A1192" s="145" t="s">
        <v>999</v>
      </c>
      <c r="B1192" s="164">
        <v>31</v>
      </c>
      <c r="C1192" s="164">
        <v>31</v>
      </c>
      <c r="D1192" s="206">
        <f t="shared" si="18"/>
        <v>100</v>
      </c>
    </row>
    <row r="1193" spans="1:4" ht="16.5" customHeight="1">
      <c r="A1193" s="145" t="s">
        <v>1000</v>
      </c>
      <c r="B1193" s="164">
        <v>0</v>
      </c>
      <c r="C1193" s="164">
        <v>0</v>
      </c>
      <c r="D1193" s="206" t="e">
        <f t="shared" si="18"/>
        <v>#DIV/0!</v>
      </c>
    </row>
    <row r="1194" spans="1:4" ht="16.5" customHeight="1">
      <c r="A1194" s="145" t="s">
        <v>1001</v>
      </c>
      <c r="B1194" s="164">
        <v>0</v>
      </c>
      <c r="C1194" s="164">
        <v>0</v>
      </c>
      <c r="D1194" s="206" t="e">
        <f t="shared" si="18"/>
        <v>#DIV/0!</v>
      </c>
    </row>
    <row r="1195" spans="1:4" ht="16.5" customHeight="1">
      <c r="A1195" s="145" t="s">
        <v>1002</v>
      </c>
      <c r="B1195" s="164">
        <v>27</v>
      </c>
      <c r="C1195" s="164">
        <v>9</v>
      </c>
      <c r="D1195" s="206">
        <f t="shared" si="18"/>
        <v>300</v>
      </c>
    </row>
    <row r="1196" spans="1:4" ht="16.5" customHeight="1">
      <c r="A1196" s="145" t="s">
        <v>1003</v>
      </c>
      <c r="B1196" s="164">
        <v>29</v>
      </c>
      <c r="C1196" s="164">
        <v>109</v>
      </c>
      <c r="D1196" s="206">
        <f t="shared" si="18"/>
        <v>26.605504587155966</v>
      </c>
    </row>
    <row r="1197" spans="1:4" ht="16.5" customHeight="1">
      <c r="A1197" s="145" t="s">
        <v>1004</v>
      </c>
      <c r="B1197" s="164">
        <v>206</v>
      </c>
      <c r="C1197" s="164">
        <v>461</v>
      </c>
      <c r="D1197" s="206">
        <f t="shared" si="18"/>
        <v>44.68546637744035</v>
      </c>
    </row>
    <row r="1198" spans="1:4" ht="16.5" customHeight="1">
      <c r="A1198" s="145" t="s">
        <v>1005</v>
      </c>
      <c r="B1198" s="164">
        <v>107</v>
      </c>
      <c r="C1198" s="164">
        <v>54</v>
      </c>
      <c r="D1198" s="206">
        <f t="shared" si="18"/>
        <v>198.14814814814815</v>
      </c>
    </row>
    <row r="1199" spans="1:4" ht="16.5" customHeight="1">
      <c r="A1199" s="145" t="s">
        <v>1006</v>
      </c>
      <c r="B1199" s="164">
        <v>0</v>
      </c>
      <c r="C1199" s="164">
        <v>0</v>
      </c>
      <c r="D1199" s="206" t="e">
        <f t="shared" si="18"/>
        <v>#DIV/0!</v>
      </c>
    </row>
    <row r="1200" spans="1:4" ht="16.5" customHeight="1">
      <c r="A1200" s="145" t="s">
        <v>1007</v>
      </c>
      <c r="B1200" s="164">
        <v>0</v>
      </c>
      <c r="C1200" s="164">
        <v>0</v>
      </c>
      <c r="D1200" s="206" t="e">
        <f t="shared" si="18"/>
        <v>#DIV/0!</v>
      </c>
    </row>
    <row r="1201" spans="1:4" ht="16.5" customHeight="1">
      <c r="A1201" s="145" t="s">
        <v>1008</v>
      </c>
      <c r="B1201" s="164">
        <v>0</v>
      </c>
      <c r="C1201" s="164">
        <v>0</v>
      </c>
      <c r="D1201" s="206" t="e">
        <f t="shared" si="18"/>
        <v>#DIV/0!</v>
      </c>
    </row>
    <row r="1202" spans="1:4" ht="16.5" customHeight="1">
      <c r="A1202" s="145" t="s">
        <v>1009</v>
      </c>
      <c r="B1202" s="164">
        <v>326</v>
      </c>
      <c r="C1202" s="164">
        <v>434</v>
      </c>
      <c r="D1202" s="206">
        <f t="shared" si="18"/>
        <v>75.11520737327189</v>
      </c>
    </row>
    <row r="1203" spans="1:4" ht="16.5" customHeight="1">
      <c r="A1203" s="145" t="s">
        <v>1010</v>
      </c>
      <c r="B1203" s="164">
        <f>B1204</f>
        <v>50</v>
      </c>
      <c r="C1203" s="164">
        <v>2702</v>
      </c>
      <c r="D1203" s="206">
        <f t="shared" si="18"/>
        <v>1.8504811250925242</v>
      </c>
    </row>
    <row r="1204" spans="1:4" ht="16.5" customHeight="1">
      <c r="A1204" s="145" t="s">
        <v>1011</v>
      </c>
      <c r="B1204" s="164">
        <v>50</v>
      </c>
      <c r="C1204" s="164">
        <v>2702</v>
      </c>
      <c r="D1204" s="206">
        <f t="shared" si="18"/>
        <v>1.8504811250925242</v>
      </c>
    </row>
    <row r="1205" spans="1:4" s="171" customFormat="1" ht="16.5" customHeight="1">
      <c r="A1205" s="175" t="s">
        <v>1012</v>
      </c>
      <c r="B1205" s="164">
        <f>SUM(B1206,B1217,B1221)</f>
        <v>140865</v>
      </c>
      <c r="C1205" s="179">
        <v>136283</v>
      </c>
      <c r="D1205" s="206">
        <f t="shared" si="18"/>
        <v>103.36212146782798</v>
      </c>
    </row>
    <row r="1206" spans="1:4" ht="16.5" customHeight="1">
      <c r="A1206" s="145" t="s">
        <v>1013</v>
      </c>
      <c r="B1206" s="164">
        <f>SUM(B1207:B1216)</f>
        <v>82414</v>
      </c>
      <c r="C1206" s="164">
        <v>80608</v>
      </c>
      <c r="D1206" s="206">
        <f t="shared" si="18"/>
        <v>102.24047240968639</v>
      </c>
    </row>
    <row r="1207" spans="1:4" ht="16.5" customHeight="1">
      <c r="A1207" s="145" t="s">
        <v>1014</v>
      </c>
      <c r="B1207" s="164">
        <v>65</v>
      </c>
      <c r="C1207" s="164">
        <v>46</v>
      </c>
      <c r="D1207" s="206">
        <f t="shared" si="18"/>
        <v>141.30434782608697</v>
      </c>
    </row>
    <row r="1208" spans="1:4" ht="16.5" customHeight="1">
      <c r="A1208" s="145" t="s">
        <v>1015</v>
      </c>
      <c r="B1208" s="164">
        <v>168</v>
      </c>
      <c r="C1208" s="164">
        <v>29</v>
      </c>
      <c r="D1208" s="206">
        <f t="shared" si="18"/>
        <v>579.3103448275862</v>
      </c>
    </row>
    <row r="1209" spans="1:4" ht="16.5" customHeight="1">
      <c r="A1209" s="145" t="s">
        <v>1016</v>
      </c>
      <c r="B1209" s="164">
        <v>22779</v>
      </c>
      <c r="C1209" s="164">
        <v>13711</v>
      </c>
      <c r="D1209" s="206">
        <f t="shared" si="18"/>
        <v>166.13667857924295</v>
      </c>
    </row>
    <row r="1210" spans="1:4" ht="16.5" customHeight="1">
      <c r="A1210" s="145" t="s">
        <v>1017</v>
      </c>
      <c r="B1210" s="164">
        <v>0</v>
      </c>
      <c r="C1210" s="164">
        <v>0</v>
      </c>
      <c r="D1210" s="206" t="e">
        <f t="shared" si="18"/>
        <v>#DIV/0!</v>
      </c>
    </row>
    <row r="1211" spans="1:4" ht="16.5" customHeight="1">
      <c r="A1211" s="145" t="s">
        <v>1018</v>
      </c>
      <c r="B1211" s="164">
        <v>17952</v>
      </c>
      <c r="C1211" s="164">
        <v>17754</v>
      </c>
      <c r="D1211" s="206">
        <f t="shared" si="18"/>
        <v>101.11524163568772</v>
      </c>
    </row>
    <row r="1212" spans="1:4" ht="16.5" customHeight="1">
      <c r="A1212" s="145" t="s">
        <v>1019</v>
      </c>
      <c r="B1212" s="164">
        <v>421</v>
      </c>
      <c r="C1212" s="164">
        <v>1560</v>
      </c>
      <c r="D1212" s="206">
        <f t="shared" si="18"/>
        <v>26.987179487179485</v>
      </c>
    </row>
    <row r="1213" spans="1:4" ht="16.5" customHeight="1">
      <c r="A1213" s="145" t="s">
        <v>1020</v>
      </c>
      <c r="B1213" s="164">
        <v>3662</v>
      </c>
      <c r="C1213" s="164">
        <v>3908</v>
      </c>
      <c r="D1213" s="206">
        <f t="shared" si="18"/>
        <v>93.70522006141249</v>
      </c>
    </row>
    <row r="1214" spans="1:4" ht="16.5" customHeight="1">
      <c r="A1214" s="145" t="s">
        <v>1021</v>
      </c>
      <c r="B1214" s="164">
        <v>15674</v>
      </c>
      <c r="C1214" s="164"/>
      <c r="D1214" s="206" t="e">
        <f t="shared" si="18"/>
        <v>#DIV/0!</v>
      </c>
    </row>
    <row r="1215" spans="1:4" ht="16.5" customHeight="1">
      <c r="A1215" s="145" t="s">
        <v>1022</v>
      </c>
      <c r="B1215" s="164">
        <v>182</v>
      </c>
      <c r="C1215" s="164"/>
      <c r="D1215" s="206" t="e">
        <f t="shared" si="18"/>
        <v>#DIV/0!</v>
      </c>
    </row>
    <row r="1216" spans="1:4" ht="16.5" customHeight="1">
      <c r="A1216" s="145" t="s">
        <v>1023</v>
      </c>
      <c r="B1216" s="164">
        <v>21511</v>
      </c>
      <c r="C1216" s="164">
        <v>43600</v>
      </c>
      <c r="D1216" s="206">
        <f t="shared" si="18"/>
        <v>49.337155963302756</v>
      </c>
    </row>
    <row r="1217" spans="1:4" ht="16.5" customHeight="1">
      <c r="A1217" s="145" t="s">
        <v>1024</v>
      </c>
      <c r="B1217" s="164">
        <f>SUM(B1218:B1220)</f>
        <v>52256</v>
      </c>
      <c r="C1217" s="164">
        <v>44421</v>
      </c>
      <c r="D1217" s="206">
        <f t="shared" si="18"/>
        <v>117.63805407352379</v>
      </c>
    </row>
    <row r="1218" spans="1:4" ht="16.5" customHeight="1">
      <c r="A1218" s="145" t="s">
        <v>1025</v>
      </c>
      <c r="B1218" s="164">
        <v>51825</v>
      </c>
      <c r="C1218" s="164">
        <v>44408</v>
      </c>
      <c r="D1218" s="206">
        <f t="shared" si="18"/>
        <v>116.70194559538822</v>
      </c>
    </row>
    <row r="1219" spans="1:4" ht="16.5" customHeight="1">
      <c r="A1219" s="145" t="s">
        <v>1026</v>
      </c>
      <c r="B1219" s="164">
        <v>431</v>
      </c>
      <c r="C1219" s="164">
        <v>13</v>
      </c>
      <c r="D1219" s="206">
        <f t="shared" si="18"/>
        <v>3315.3846153846152</v>
      </c>
    </row>
    <row r="1220" spans="1:4" ht="16.5" customHeight="1">
      <c r="A1220" s="145" t="s">
        <v>1027</v>
      </c>
      <c r="B1220" s="164">
        <v>0</v>
      </c>
      <c r="C1220" s="164">
        <v>0</v>
      </c>
      <c r="D1220" s="206" t="e">
        <f t="shared" si="18"/>
        <v>#DIV/0!</v>
      </c>
    </row>
    <row r="1221" spans="1:4" ht="16.5" customHeight="1">
      <c r="A1221" s="145" t="s">
        <v>1028</v>
      </c>
      <c r="B1221" s="164">
        <f>SUM(B1222:B1224)</f>
        <v>6195</v>
      </c>
      <c r="C1221" s="164">
        <v>11254</v>
      </c>
      <c r="D1221" s="206">
        <f t="shared" si="18"/>
        <v>55.04709436644748</v>
      </c>
    </row>
    <row r="1222" spans="1:4" ht="16.5" customHeight="1">
      <c r="A1222" s="145" t="s">
        <v>1029</v>
      </c>
      <c r="B1222" s="164">
        <v>545</v>
      </c>
      <c r="C1222" s="164">
        <v>1710</v>
      </c>
      <c r="D1222" s="206">
        <f aca="true" t="shared" si="19" ref="D1222:D1285">B1222/C1222*100</f>
        <v>31.871345029239766</v>
      </c>
    </row>
    <row r="1223" spans="1:4" ht="16.5" customHeight="1">
      <c r="A1223" s="145" t="s">
        <v>1030</v>
      </c>
      <c r="B1223" s="164">
        <v>4423</v>
      </c>
      <c r="C1223" s="164">
        <v>4337</v>
      </c>
      <c r="D1223" s="206">
        <f t="shared" si="19"/>
        <v>101.98293751441088</v>
      </c>
    </row>
    <row r="1224" spans="1:4" ht="16.5" customHeight="1">
      <c r="A1224" s="145" t="s">
        <v>1031</v>
      </c>
      <c r="B1224" s="164">
        <v>1227</v>
      </c>
      <c r="C1224" s="164">
        <v>5207</v>
      </c>
      <c r="D1224" s="206">
        <f t="shared" si="19"/>
        <v>23.56443249471865</v>
      </c>
    </row>
    <row r="1225" spans="1:4" s="171" customFormat="1" ht="16.5" customHeight="1">
      <c r="A1225" s="175" t="s">
        <v>1032</v>
      </c>
      <c r="B1225" s="164">
        <f>SUM(B1226,B1241,B1255,B1260,B1266)</f>
        <v>33144</v>
      </c>
      <c r="C1225" s="179">
        <v>17987</v>
      </c>
      <c r="D1225" s="206">
        <f t="shared" si="19"/>
        <v>184.26641463279034</v>
      </c>
    </row>
    <row r="1226" spans="1:4" ht="16.5" customHeight="1">
      <c r="A1226" s="145" t="s">
        <v>1033</v>
      </c>
      <c r="B1226" s="164">
        <f>SUM(B1227:B1240)</f>
        <v>19294</v>
      </c>
      <c r="C1226" s="164">
        <v>10817</v>
      </c>
      <c r="D1226" s="206">
        <f t="shared" si="19"/>
        <v>178.36738467227514</v>
      </c>
    </row>
    <row r="1227" spans="1:4" ht="16.5" customHeight="1">
      <c r="A1227" s="145" t="s">
        <v>93</v>
      </c>
      <c r="B1227" s="164">
        <v>901</v>
      </c>
      <c r="C1227" s="164">
        <v>1541</v>
      </c>
      <c r="D1227" s="206">
        <f t="shared" si="19"/>
        <v>58.468526930564565</v>
      </c>
    </row>
    <row r="1228" spans="1:4" ht="16.5" customHeight="1">
      <c r="A1228" s="145" t="s">
        <v>94</v>
      </c>
      <c r="B1228" s="164">
        <v>225</v>
      </c>
      <c r="C1228" s="164">
        <v>326</v>
      </c>
      <c r="D1228" s="206">
        <f t="shared" si="19"/>
        <v>69.01840490797547</v>
      </c>
    </row>
    <row r="1229" spans="1:4" ht="16.5" customHeight="1">
      <c r="A1229" s="145" t="s">
        <v>95</v>
      </c>
      <c r="B1229" s="164">
        <v>0</v>
      </c>
      <c r="C1229" s="164">
        <v>0</v>
      </c>
      <c r="D1229" s="206" t="e">
        <f t="shared" si="19"/>
        <v>#DIV/0!</v>
      </c>
    </row>
    <row r="1230" spans="1:4" ht="16.5" customHeight="1">
      <c r="A1230" s="145" t="s">
        <v>1034</v>
      </c>
      <c r="B1230" s="164">
        <v>0</v>
      </c>
      <c r="C1230" s="164">
        <v>0</v>
      </c>
      <c r="D1230" s="206" t="e">
        <f t="shared" si="19"/>
        <v>#DIV/0!</v>
      </c>
    </row>
    <row r="1231" spans="1:4" ht="16.5" customHeight="1">
      <c r="A1231" s="145" t="s">
        <v>1035</v>
      </c>
      <c r="B1231" s="164">
        <v>18</v>
      </c>
      <c r="C1231" s="164">
        <v>0</v>
      </c>
      <c r="D1231" s="206" t="e">
        <f t="shared" si="19"/>
        <v>#DIV/0!</v>
      </c>
    </row>
    <row r="1232" spans="1:4" ht="16.5" customHeight="1">
      <c r="A1232" s="145" t="s">
        <v>1036</v>
      </c>
      <c r="B1232" s="164">
        <v>34</v>
      </c>
      <c r="C1232" s="164">
        <v>43</v>
      </c>
      <c r="D1232" s="206">
        <f t="shared" si="19"/>
        <v>79.06976744186046</v>
      </c>
    </row>
    <row r="1233" spans="1:4" ht="16.5" customHeight="1">
      <c r="A1233" s="145" t="s">
        <v>1037</v>
      </c>
      <c r="B1233" s="164">
        <v>0</v>
      </c>
      <c r="C1233" s="164">
        <v>0</v>
      </c>
      <c r="D1233" s="206" t="e">
        <f t="shared" si="19"/>
        <v>#DIV/0!</v>
      </c>
    </row>
    <row r="1234" spans="1:4" ht="16.5" customHeight="1">
      <c r="A1234" s="145" t="s">
        <v>1038</v>
      </c>
      <c r="B1234" s="164">
        <v>0</v>
      </c>
      <c r="C1234" s="164">
        <v>0</v>
      </c>
      <c r="D1234" s="206" t="e">
        <f t="shared" si="19"/>
        <v>#DIV/0!</v>
      </c>
    </row>
    <row r="1235" spans="1:4" ht="16.5" customHeight="1">
      <c r="A1235" s="145" t="s">
        <v>1039</v>
      </c>
      <c r="B1235" s="164">
        <v>0</v>
      </c>
      <c r="C1235" s="164">
        <v>0</v>
      </c>
      <c r="D1235" s="206" t="e">
        <f t="shared" si="19"/>
        <v>#DIV/0!</v>
      </c>
    </row>
    <row r="1236" spans="1:4" ht="16.5" customHeight="1">
      <c r="A1236" s="145" t="s">
        <v>1040</v>
      </c>
      <c r="B1236" s="164">
        <v>0</v>
      </c>
      <c r="C1236" s="164">
        <v>0</v>
      </c>
      <c r="D1236" s="206" t="e">
        <f t="shared" si="19"/>
        <v>#DIV/0!</v>
      </c>
    </row>
    <row r="1237" spans="1:4" ht="16.5" customHeight="1">
      <c r="A1237" s="145" t="s">
        <v>1041</v>
      </c>
      <c r="B1237" s="164">
        <v>1434</v>
      </c>
      <c r="C1237" s="164">
        <v>982</v>
      </c>
      <c r="D1237" s="206">
        <f t="shared" si="19"/>
        <v>146.0285132382892</v>
      </c>
    </row>
    <row r="1238" spans="1:4" ht="16.5" customHeight="1">
      <c r="A1238" s="145" t="s">
        <v>1042</v>
      </c>
      <c r="B1238" s="164">
        <v>0</v>
      </c>
      <c r="C1238" s="164">
        <v>0</v>
      </c>
      <c r="D1238" s="206" t="e">
        <f t="shared" si="19"/>
        <v>#DIV/0!</v>
      </c>
    </row>
    <row r="1239" spans="1:4" ht="16.5" customHeight="1">
      <c r="A1239" s="145" t="s">
        <v>102</v>
      </c>
      <c r="B1239" s="164">
        <v>262</v>
      </c>
      <c r="C1239" s="164">
        <v>289</v>
      </c>
      <c r="D1239" s="206">
        <f t="shared" si="19"/>
        <v>90.65743944636678</v>
      </c>
    </row>
    <row r="1240" spans="1:4" ht="16.5" customHeight="1">
      <c r="A1240" s="145" t="s">
        <v>1043</v>
      </c>
      <c r="B1240" s="164">
        <v>16420</v>
      </c>
      <c r="C1240" s="164">
        <v>7636</v>
      </c>
      <c r="D1240" s="206">
        <f t="shared" si="19"/>
        <v>215.03404924044003</v>
      </c>
    </row>
    <row r="1241" spans="1:4" ht="16.5" customHeight="1">
      <c r="A1241" s="145" t="s">
        <v>1044</v>
      </c>
      <c r="B1241" s="164">
        <f>SUM(B1242:B1254)</f>
        <v>81</v>
      </c>
      <c r="C1241" s="164">
        <v>62</v>
      </c>
      <c r="D1241" s="206">
        <f t="shared" si="19"/>
        <v>130.64516129032256</v>
      </c>
    </row>
    <row r="1242" spans="1:4" ht="16.5" customHeight="1">
      <c r="A1242" s="145" t="s">
        <v>93</v>
      </c>
      <c r="B1242" s="164">
        <v>0</v>
      </c>
      <c r="C1242" s="164">
        <v>44</v>
      </c>
      <c r="D1242" s="206">
        <f t="shared" si="19"/>
        <v>0</v>
      </c>
    </row>
    <row r="1243" spans="1:4" ht="16.5" customHeight="1">
      <c r="A1243" s="145" t="s">
        <v>94</v>
      </c>
      <c r="B1243" s="164">
        <v>0</v>
      </c>
      <c r="C1243" s="164">
        <v>0</v>
      </c>
      <c r="D1243" s="206" t="e">
        <f t="shared" si="19"/>
        <v>#DIV/0!</v>
      </c>
    </row>
    <row r="1244" spans="1:4" ht="16.5" customHeight="1">
      <c r="A1244" s="145" t="s">
        <v>95</v>
      </c>
      <c r="B1244" s="164">
        <v>0</v>
      </c>
      <c r="C1244" s="164">
        <v>0</v>
      </c>
      <c r="D1244" s="206" t="e">
        <f t="shared" si="19"/>
        <v>#DIV/0!</v>
      </c>
    </row>
    <row r="1245" spans="1:4" ht="16.5" customHeight="1">
      <c r="A1245" s="145" t="s">
        <v>1045</v>
      </c>
      <c r="B1245" s="164">
        <v>0</v>
      </c>
      <c r="C1245" s="164">
        <v>0</v>
      </c>
      <c r="D1245" s="206" t="e">
        <f t="shared" si="19"/>
        <v>#DIV/0!</v>
      </c>
    </row>
    <row r="1246" spans="1:4" ht="16.5" customHeight="1">
      <c r="A1246" s="145" t="s">
        <v>1046</v>
      </c>
      <c r="B1246" s="164">
        <v>0</v>
      </c>
      <c r="C1246" s="164">
        <v>0</v>
      </c>
      <c r="D1246" s="206" t="e">
        <f t="shared" si="19"/>
        <v>#DIV/0!</v>
      </c>
    </row>
    <row r="1247" spans="1:4" ht="16.5" customHeight="1">
      <c r="A1247" s="145" t="s">
        <v>1047</v>
      </c>
      <c r="B1247" s="164">
        <v>0</v>
      </c>
      <c r="C1247" s="164">
        <v>0</v>
      </c>
      <c r="D1247" s="206" t="e">
        <f t="shared" si="19"/>
        <v>#DIV/0!</v>
      </c>
    </row>
    <row r="1248" spans="1:4" ht="16.5" customHeight="1">
      <c r="A1248" s="145" t="s">
        <v>1048</v>
      </c>
      <c r="B1248" s="164">
        <v>0</v>
      </c>
      <c r="C1248" s="164">
        <v>0</v>
      </c>
      <c r="D1248" s="206" t="e">
        <f t="shared" si="19"/>
        <v>#DIV/0!</v>
      </c>
    </row>
    <row r="1249" spans="1:4" ht="16.5" customHeight="1">
      <c r="A1249" s="145" t="s">
        <v>1049</v>
      </c>
      <c r="B1249" s="164">
        <v>0</v>
      </c>
      <c r="C1249" s="164">
        <v>0</v>
      </c>
      <c r="D1249" s="206" t="e">
        <f t="shared" si="19"/>
        <v>#DIV/0!</v>
      </c>
    </row>
    <row r="1250" spans="1:4" ht="16.5" customHeight="1">
      <c r="A1250" s="145" t="s">
        <v>1050</v>
      </c>
      <c r="B1250" s="164">
        <v>0</v>
      </c>
      <c r="C1250" s="164">
        <v>0</v>
      </c>
      <c r="D1250" s="206" t="e">
        <f t="shared" si="19"/>
        <v>#DIV/0!</v>
      </c>
    </row>
    <row r="1251" spans="1:4" ht="16.5" customHeight="1">
      <c r="A1251" s="145" t="s">
        <v>1051</v>
      </c>
      <c r="B1251" s="164">
        <v>0</v>
      </c>
      <c r="C1251" s="164">
        <v>0</v>
      </c>
      <c r="D1251" s="206" t="e">
        <f t="shared" si="19"/>
        <v>#DIV/0!</v>
      </c>
    </row>
    <row r="1252" spans="1:4" ht="16.5" customHeight="1">
      <c r="A1252" s="145" t="s">
        <v>1052</v>
      </c>
      <c r="B1252" s="164">
        <v>0</v>
      </c>
      <c r="C1252" s="164">
        <v>0</v>
      </c>
      <c r="D1252" s="206" t="e">
        <f t="shared" si="19"/>
        <v>#DIV/0!</v>
      </c>
    </row>
    <row r="1253" spans="1:4" ht="16.5" customHeight="1">
      <c r="A1253" s="145" t="s">
        <v>102</v>
      </c>
      <c r="B1253" s="164">
        <v>1</v>
      </c>
      <c r="C1253" s="164">
        <v>0</v>
      </c>
      <c r="D1253" s="206" t="e">
        <f t="shared" si="19"/>
        <v>#DIV/0!</v>
      </c>
    </row>
    <row r="1254" spans="1:4" ht="16.5" customHeight="1">
      <c r="A1254" s="145" t="s">
        <v>1053</v>
      </c>
      <c r="B1254" s="164">
        <v>80</v>
      </c>
      <c r="C1254" s="164">
        <v>18</v>
      </c>
      <c r="D1254" s="206">
        <f t="shared" si="19"/>
        <v>444.44444444444446</v>
      </c>
    </row>
    <row r="1255" spans="1:4" ht="16.5" customHeight="1">
      <c r="A1255" s="145" t="s">
        <v>1054</v>
      </c>
      <c r="B1255" s="164">
        <v>0</v>
      </c>
      <c r="C1255" s="164">
        <v>0</v>
      </c>
      <c r="D1255" s="206" t="e">
        <f t="shared" si="19"/>
        <v>#DIV/0!</v>
      </c>
    </row>
    <row r="1256" spans="1:4" ht="16.5" customHeight="1">
      <c r="A1256" s="145" t="s">
        <v>1055</v>
      </c>
      <c r="B1256" s="164">
        <v>0</v>
      </c>
      <c r="C1256" s="164">
        <v>0</v>
      </c>
      <c r="D1256" s="206" t="e">
        <f t="shared" si="19"/>
        <v>#DIV/0!</v>
      </c>
    </row>
    <row r="1257" spans="1:4" ht="16.5" customHeight="1">
      <c r="A1257" s="145" t="s">
        <v>1056</v>
      </c>
      <c r="B1257" s="164">
        <v>0</v>
      </c>
      <c r="C1257" s="164">
        <v>0</v>
      </c>
      <c r="D1257" s="206" t="e">
        <f t="shared" si="19"/>
        <v>#DIV/0!</v>
      </c>
    </row>
    <row r="1258" spans="1:4" ht="16.5" customHeight="1">
      <c r="A1258" s="145" t="s">
        <v>1057</v>
      </c>
      <c r="B1258" s="164">
        <v>0</v>
      </c>
      <c r="C1258" s="164">
        <v>0</v>
      </c>
      <c r="D1258" s="206" t="e">
        <f t="shared" si="19"/>
        <v>#DIV/0!</v>
      </c>
    </row>
    <row r="1259" spans="1:4" ht="16.5" customHeight="1">
      <c r="A1259" s="145" t="s">
        <v>1058</v>
      </c>
      <c r="B1259" s="164">
        <v>0</v>
      </c>
      <c r="C1259" s="164">
        <v>0</v>
      </c>
      <c r="D1259" s="206" t="e">
        <f t="shared" si="19"/>
        <v>#DIV/0!</v>
      </c>
    </row>
    <row r="1260" spans="1:4" ht="16.5" customHeight="1">
      <c r="A1260" s="145" t="s">
        <v>1059</v>
      </c>
      <c r="B1260" s="164">
        <f>SUM(B1261:B1265)</f>
        <v>2540</v>
      </c>
      <c r="C1260" s="164">
        <v>7087</v>
      </c>
      <c r="D1260" s="206">
        <f t="shared" si="19"/>
        <v>35.84027091858332</v>
      </c>
    </row>
    <row r="1261" spans="1:4" ht="16.5" customHeight="1">
      <c r="A1261" s="145" t="s">
        <v>1060</v>
      </c>
      <c r="B1261" s="164">
        <v>564</v>
      </c>
      <c r="C1261" s="164">
        <v>443</v>
      </c>
      <c r="D1261" s="206">
        <f t="shared" si="19"/>
        <v>127.313769751693</v>
      </c>
    </row>
    <row r="1262" spans="1:4" ht="16.5" customHeight="1">
      <c r="A1262" s="145" t="s">
        <v>1061</v>
      </c>
      <c r="B1262" s="164">
        <v>1037</v>
      </c>
      <c r="C1262" s="164">
        <v>0</v>
      </c>
      <c r="D1262" s="206" t="e">
        <f t="shared" si="19"/>
        <v>#DIV/0!</v>
      </c>
    </row>
    <row r="1263" spans="1:4" ht="16.5" customHeight="1">
      <c r="A1263" s="145" t="s">
        <v>1062</v>
      </c>
      <c r="B1263" s="164">
        <v>5</v>
      </c>
      <c r="C1263" s="164">
        <v>10</v>
      </c>
      <c r="D1263" s="206">
        <f t="shared" si="19"/>
        <v>50</v>
      </c>
    </row>
    <row r="1264" spans="1:4" ht="16.5" customHeight="1">
      <c r="A1264" s="145" t="s">
        <v>1063</v>
      </c>
      <c r="B1264" s="164">
        <v>0</v>
      </c>
      <c r="C1264" s="164">
        <v>0</v>
      </c>
      <c r="D1264" s="206" t="e">
        <f t="shared" si="19"/>
        <v>#DIV/0!</v>
      </c>
    </row>
    <row r="1265" spans="1:4" ht="16.5" customHeight="1">
      <c r="A1265" s="145" t="s">
        <v>1064</v>
      </c>
      <c r="B1265" s="164">
        <v>934</v>
      </c>
      <c r="C1265" s="164">
        <v>6634</v>
      </c>
      <c r="D1265" s="206">
        <f t="shared" si="19"/>
        <v>14.078987036478747</v>
      </c>
    </row>
    <row r="1266" spans="1:4" ht="16.5" customHeight="1">
      <c r="A1266" s="145" t="s">
        <v>1065</v>
      </c>
      <c r="B1266" s="164">
        <f>SUM(B1267:B1278)</f>
        <v>11229</v>
      </c>
      <c r="C1266" s="164">
        <v>21</v>
      </c>
      <c r="D1266" s="206">
        <f t="shared" si="19"/>
        <v>53471.428571428565</v>
      </c>
    </row>
    <row r="1267" spans="1:4" ht="16.5" customHeight="1">
      <c r="A1267" s="145" t="s">
        <v>1066</v>
      </c>
      <c r="B1267" s="164">
        <v>0</v>
      </c>
      <c r="C1267" s="164">
        <v>0</v>
      </c>
      <c r="D1267" s="206" t="e">
        <f t="shared" si="19"/>
        <v>#DIV/0!</v>
      </c>
    </row>
    <row r="1268" spans="1:4" ht="16.5" customHeight="1">
      <c r="A1268" s="145" t="s">
        <v>1067</v>
      </c>
      <c r="B1268" s="164">
        <v>0</v>
      </c>
      <c r="C1268" s="164">
        <v>0</v>
      </c>
      <c r="D1268" s="206" t="e">
        <f t="shared" si="19"/>
        <v>#DIV/0!</v>
      </c>
    </row>
    <row r="1269" spans="1:4" ht="16.5" customHeight="1">
      <c r="A1269" s="145" t="s">
        <v>1068</v>
      </c>
      <c r="B1269" s="164">
        <v>179</v>
      </c>
      <c r="C1269" s="164">
        <v>0</v>
      </c>
      <c r="D1269" s="206" t="e">
        <f t="shared" si="19"/>
        <v>#DIV/0!</v>
      </c>
    </row>
    <row r="1270" spans="1:4" ht="16.5" customHeight="1">
      <c r="A1270" s="145" t="s">
        <v>1069</v>
      </c>
      <c r="B1270" s="164">
        <v>0</v>
      </c>
      <c r="C1270" s="164">
        <v>0</v>
      </c>
      <c r="D1270" s="206" t="e">
        <f t="shared" si="19"/>
        <v>#DIV/0!</v>
      </c>
    </row>
    <row r="1271" spans="1:4" ht="16.5" customHeight="1">
      <c r="A1271" s="145" t="s">
        <v>1070</v>
      </c>
      <c r="B1271" s="164">
        <v>0</v>
      </c>
      <c r="C1271" s="164">
        <v>0</v>
      </c>
      <c r="D1271" s="206" t="e">
        <f t="shared" si="19"/>
        <v>#DIV/0!</v>
      </c>
    </row>
    <row r="1272" spans="1:4" ht="16.5" customHeight="1">
      <c r="A1272" s="145" t="s">
        <v>1071</v>
      </c>
      <c r="B1272" s="164">
        <v>0</v>
      </c>
      <c r="C1272" s="164">
        <v>0</v>
      </c>
      <c r="D1272" s="206" t="e">
        <f t="shared" si="19"/>
        <v>#DIV/0!</v>
      </c>
    </row>
    <row r="1273" spans="1:4" ht="16.5" customHeight="1">
      <c r="A1273" s="145" t="s">
        <v>1072</v>
      </c>
      <c r="B1273" s="164">
        <v>0</v>
      </c>
      <c r="C1273" s="164">
        <v>0</v>
      </c>
      <c r="D1273" s="206" t="e">
        <f t="shared" si="19"/>
        <v>#DIV/0!</v>
      </c>
    </row>
    <row r="1274" spans="1:4" ht="16.5" customHeight="1">
      <c r="A1274" s="145" t="s">
        <v>1073</v>
      </c>
      <c r="B1274" s="164">
        <v>0</v>
      </c>
      <c r="C1274" s="164">
        <v>0</v>
      </c>
      <c r="D1274" s="206" t="e">
        <f t="shared" si="19"/>
        <v>#DIV/0!</v>
      </c>
    </row>
    <row r="1275" spans="1:4" ht="16.5" customHeight="1">
      <c r="A1275" s="145" t="s">
        <v>1074</v>
      </c>
      <c r="B1275" s="164">
        <v>0</v>
      </c>
      <c r="C1275" s="164">
        <v>9</v>
      </c>
      <c r="D1275" s="206">
        <f t="shared" si="19"/>
        <v>0</v>
      </c>
    </row>
    <row r="1276" spans="1:4" ht="16.5" customHeight="1">
      <c r="A1276" s="145" t="s">
        <v>1075</v>
      </c>
      <c r="B1276" s="164">
        <v>0</v>
      </c>
      <c r="C1276" s="164">
        <v>0</v>
      </c>
      <c r="D1276" s="206" t="e">
        <f t="shared" si="19"/>
        <v>#DIV/0!</v>
      </c>
    </row>
    <row r="1277" spans="1:4" ht="16.5" customHeight="1">
      <c r="A1277" s="145" t="s">
        <v>1076</v>
      </c>
      <c r="B1277" s="164">
        <v>10925</v>
      </c>
      <c r="C1277" s="164"/>
      <c r="D1277" s="206" t="e">
        <f t="shared" si="19"/>
        <v>#DIV/0!</v>
      </c>
    </row>
    <row r="1278" spans="1:4" ht="16.5" customHeight="1">
      <c r="A1278" s="145" t="s">
        <v>1077</v>
      </c>
      <c r="B1278" s="164">
        <v>125</v>
      </c>
      <c r="C1278" s="164">
        <v>12</v>
      </c>
      <c r="D1278" s="206">
        <f t="shared" si="19"/>
        <v>1041.6666666666665</v>
      </c>
    </row>
    <row r="1279" spans="1:4" ht="16.5" customHeight="1">
      <c r="A1279" s="145" t="s">
        <v>1078</v>
      </c>
      <c r="B1279" s="164">
        <f>SUM(B1280,B1292,B1298,B1304,B1312,B1325,B1329,B1335)</f>
        <v>48246</v>
      </c>
      <c r="C1279" s="164">
        <v>29507</v>
      </c>
      <c r="D1279" s="206">
        <f t="shared" si="19"/>
        <v>163.50696444911378</v>
      </c>
    </row>
    <row r="1280" spans="1:4" ht="16.5" customHeight="1">
      <c r="A1280" s="145" t="s">
        <v>1079</v>
      </c>
      <c r="B1280" s="164">
        <f>SUM(B1281:B1291)</f>
        <v>13117</v>
      </c>
      <c r="C1280" s="164">
        <v>7244</v>
      </c>
      <c r="D1280" s="206">
        <f t="shared" si="19"/>
        <v>181.07399226946438</v>
      </c>
    </row>
    <row r="1281" spans="1:4" ht="16.5" customHeight="1">
      <c r="A1281" s="145" t="s">
        <v>93</v>
      </c>
      <c r="B1281" s="164">
        <v>5958</v>
      </c>
      <c r="C1281" s="164">
        <v>3003</v>
      </c>
      <c r="D1281" s="206">
        <f t="shared" si="19"/>
        <v>198.40159840159842</v>
      </c>
    </row>
    <row r="1282" spans="1:4" ht="16.5" customHeight="1">
      <c r="A1282" s="145" t="s">
        <v>94</v>
      </c>
      <c r="B1282" s="164">
        <v>981</v>
      </c>
      <c r="C1282" s="164">
        <v>699</v>
      </c>
      <c r="D1282" s="206">
        <f t="shared" si="19"/>
        <v>140.34334763948496</v>
      </c>
    </row>
    <row r="1283" spans="1:4" ht="16.5" customHeight="1">
      <c r="A1283" s="145" t="s">
        <v>95</v>
      </c>
      <c r="B1283" s="164">
        <v>0</v>
      </c>
      <c r="C1283" s="164">
        <v>0</v>
      </c>
      <c r="D1283" s="206" t="e">
        <f t="shared" si="19"/>
        <v>#DIV/0!</v>
      </c>
    </row>
    <row r="1284" spans="1:4" ht="16.5" customHeight="1">
      <c r="A1284" s="145" t="s">
        <v>1080</v>
      </c>
      <c r="B1284" s="164">
        <v>142</v>
      </c>
      <c r="C1284" s="164">
        <v>53</v>
      </c>
      <c r="D1284" s="206">
        <f t="shared" si="19"/>
        <v>267.92452830188677</v>
      </c>
    </row>
    <row r="1285" spans="1:4" ht="16.5" customHeight="1">
      <c r="A1285" s="145" t="s">
        <v>1081</v>
      </c>
      <c r="B1285" s="164">
        <v>0</v>
      </c>
      <c r="C1285" s="164">
        <v>0</v>
      </c>
      <c r="D1285" s="206" t="e">
        <f t="shared" si="19"/>
        <v>#DIV/0!</v>
      </c>
    </row>
    <row r="1286" spans="1:4" ht="16.5" customHeight="1">
      <c r="A1286" s="145" t="s">
        <v>1082</v>
      </c>
      <c r="B1286" s="164">
        <v>907</v>
      </c>
      <c r="C1286" s="164">
        <v>1977</v>
      </c>
      <c r="D1286" s="206">
        <f aca="true" t="shared" si="20" ref="D1286:D1347">B1286/C1286*100</f>
        <v>45.87759231158321</v>
      </c>
    </row>
    <row r="1287" spans="1:4" ht="16.5" customHeight="1">
      <c r="A1287" s="145" t="s">
        <v>1083</v>
      </c>
      <c r="B1287" s="164">
        <v>30</v>
      </c>
      <c r="C1287" s="164">
        <v>74</v>
      </c>
      <c r="D1287" s="206">
        <f t="shared" si="20"/>
        <v>40.54054054054054</v>
      </c>
    </row>
    <row r="1288" spans="1:4" ht="16.5" customHeight="1">
      <c r="A1288" s="145" t="s">
        <v>1084</v>
      </c>
      <c r="B1288" s="164">
        <v>225</v>
      </c>
      <c r="C1288" s="164">
        <v>97</v>
      </c>
      <c r="D1288" s="206">
        <f t="shared" si="20"/>
        <v>231.95876288659795</v>
      </c>
    </row>
    <row r="1289" spans="1:4" ht="16.5" customHeight="1">
      <c r="A1289" s="145" t="s">
        <v>1085</v>
      </c>
      <c r="B1289" s="164">
        <v>179</v>
      </c>
      <c r="C1289" s="164">
        <v>30</v>
      </c>
      <c r="D1289" s="206">
        <f t="shared" si="20"/>
        <v>596.6666666666666</v>
      </c>
    </row>
    <row r="1290" spans="1:4" ht="16.5" customHeight="1">
      <c r="A1290" s="145" t="s">
        <v>102</v>
      </c>
      <c r="B1290" s="164">
        <v>0</v>
      </c>
      <c r="C1290" s="164">
        <v>114</v>
      </c>
      <c r="D1290" s="206">
        <f t="shared" si="20"/>
        <v>0</v>
      </c>
    </row>
    <row r="1291" spans="1:4" ht="16.5" customHeight="1">
      <c r="A1291" s="145" t="s">
        <v>1086</v>
      </c>
      <c r="B1291" s="164">
        <v>4695</v>
      </c>
      <c r="C1291" s="164">
        <v>1197</v>
      </c>
      <c r="D1291" s="206">
        <f t="shared" si="20"/>
        <v>392.23057644110276</v>
      </c>
    </row>
    <row r="1292" spans="1:4" ht="16.5" customHeight="1">
      <c r="A1292" s="145" t="s">
        <v>1087</v>
      </c>
      <c r="B1292" s="164">
        <f>SUM(B1293:B1297)</f>
        <v>16452</v>
      </c>
      <c r="C1292" s="164">
        <v>9696</v>
      </c>
      <c r="D1292" s="206">
        <f t="shared" si="20"/>
        <v>169.6782178217822</v>
      </c>
    </row>
    <row r="1293" spans="1:4" ht="16.5" customHeight="1">
      <c r="A1293" s="145" t="s">
        <v>93</v>
      </c>
      <c r="B1293" s="164">
        <v>3986</v>
      </c>
      <c r="C1293" s="164">
        <v>2769</v>
      </c>
      <c r="D1293" s="206">
        <f t="shared" si="20"/>
        <v>143.9508847959552</v>
      </c>
    </row>
    <row r="1294" spans="1:4" ht="16.5" customHeight="1">
      <c r="A1294" s="145" t="s">
        <v>94</v>
      </c>
      <c r="B1294" s="164">
        <v>856</v>
      </c>
      <c r="C1294" s="164">
        <v>1067</v>
      </c>
      <c r="D1294" s="206">
        <f t="shared" si="20"/>
        <v>80.22492970946578</v>
      </c>
    </row>
    <row r="1295" spans="1:4" ht="16.5" customHeight="1">
      <c r="A1295" s="145" t="s">
        <v>95</v>
      </c>
      <c r="B1295" s="164">
        <v>0</v>
      </c>
      <c r="C1295" s="164">
        <v>0</v>
      </c>
      <c r="D1295" s="206" t="e">
        <f t="shared" si="20"/>
        <v>#DIV/0!</v>
      </c>
    </row>
    <row r="1296" spans="1:4" ht="16.5" customHeight="1">
      <c r="A1296" s="145" t="s">
        <v>1088</v>
      </c>
      <c r="B1296" s="164">
        <v>2277</v>
      </c>
      <c r="C1296" s="164">
        <v>3058</v>
      </c>
      <c r="D1296" s="206">
        <f t="shared" si="20"/>
        <v>74.46043165467626</v>
      </c>
    </row>
    <row r="1297" spans="1:4" ht="16.5" customHeight="1">
      <c r="A1297" s="145" t="s">
        <v>1089</v>
      </c>
      <c r="B1297" s="164">
        <v>9333</v>
      </c>
      <c r="C1297" s="164">
        <v>2802</v>
      </c>
      <c r="D1297" s="206">
        <f t="shared" si="20"/>
        <v>333.0835117773019</v>
      </c>
    </row>
    <row r="1298" spans="1:4" ht="16.5" customHeight="1">
      <c r="A1298" s="145" t="s">
        <v>1090</v>
      </c>
      <c r="B1298" s="164">
        <f>SUM(B1299:B1303)</f>
        <v>1043</v>
      </c>
      <c r="C1298" s="164">
        <v>663</v>
      </c>
      <c r="D1298" s="206">
        <f t="shared" si="20"/>
        <v>157.31523378582202</v>
      </c>
    </row>
    <row r="1299" spans="1:4" ht="16.5" customHeight="1">
      <c r="A1299" s="145" t="s">
        <v>93</v>
      </c>
      <c r="B1299" s="164">
        <v>411</v>
      </c>
      <c r="C1299" s="164">
        <v>487</v>
      </c>
      <c r="D1299" s="206">
        <f t="shared" si="20"/>
        <v>84.39425051334702</v>
      </c>
    </row>
    <row r="1300" spans="1:4" ht="16.5" customHeight="1">
      <c r="A1300" s="145" t="s">
        <v>94</v>
      </c>
      <c r="B1300" s="164">
        <v>48</v>
      </c>
      <c r="C1300" s="164">
        <v>67</v>
      </c>
      <c r="D1300" s="206">
        <f t="shared" si="20"/>
        <v>71.64179104477611</v>
      </c>
    </row>
    <row r="1301" spans="1:4" ht="16.5" customHeight="1">
      <c r="A1301" s="145" t="s">
        <v>95</v>
      </c>
      <c r="B1301" s="164">
        <v>0</v>
      </c>
      <c r="C1301" s="164">
        <v>0</v>
      </c>
      <c r="D1301" s="206" t="e">
        <f t="shared" si="20"/>
        <v>#DIV/0!</v>
      </c>
    </row>
    <row r="1302" spans="1:4" ht="16.5" customHeight="1">
      <c r="A1302" s="145" t="s">
        <v>1091</v>
      </c>
      <c r="B1302" s="164">
        <v>383</v>
      </c>
      <c r="C1302" s="164">
        <v>106</v>
      </c>
      <c r="D1302" s="206">
        <f t="shared" si="20"/>
        <v>361.3207547169811</v>
      </c>
    </row>
    <row r="1303" spans="1:4" ht="16.5" customHeight="1">
      <c r="A1303" s="145" t="s">
        <v>1092</v>
      </c>
      <c r="B1303" s="164">
        <v>201</v>
      </c>
      <c r="C1303" s="164">
        <v>3</v>
      </c>
      <c r="D1303" s="206">
        <f t="shared" si="20"/>
        <v>6700</v>
      </c>
    </row>
    <row r="1304" spans="1:4" ht="16.5" customHeight="1">
      <c r="A1304" s="145" t="s">
        <v>1093</v>
      </c>
      <c r="B1304" s="164">
        <f>SUM(B1305:B1311)</f>
        <v>750</v>
      </c>
      <c r="C1304" s="164">
        <v>1187</v>
      </c>
      <c r="D1304" s="206">
        <f t="shared" si="20"/>
        <v>63.184498736310026</v>
      </c>
    </row>
    <row r="1305" spans="1:4" ht="16.5" customHeight="1">
      <c r="A1305" s="145" t="s">
        <v>93</v>
      </c>
      <c r="B1305" s="164">
        <v>15</v>
      </c>
      <c r="C1305" s="164">
        <v>204</v>
      </c>
      <c r="D1305" s="206">
        <f t="shared" si="20"/>
        <v>7.352941176470589</v>
      </c>
    </row>
    <row r="1306" spans="1:4" ht="16.5" customHeight="1">
      <c r="A1306" s="145" t="s">
        <v>94</v>
      </c>
      <c r="B1306" s="164">
        <v>2</v>
      </c>
      <c r="C1306" s="164">
        <v>81</v>
      </c>
      <c r="D1306" s="206">
        <f t="shared" si="20"/>
        <v>2.4691358024691357</v>
      </c>
    </row>
    <row r="1307" spans="1:4" ht="16.5" customHeight="1">
      <c r="A1307" s="145" t="s">
        <v>95</v>
      </c>
      <c r="B1307" s="164">
        <v>0</v>
      </c>
      <c r="C1307" s="164">
        <v>0</v>
      </c>
      <c r="D1307" s="206" t="e">
        <f t="shared" si="20"/>
        <v>#DIV/0!</v>
      </c>
    </row>
    <row r="1308" spans="1:4" ht="16.5" customHeight="1">
      <c r="A1308" s="145" t="s">
        <v>1094</v>
      </c>
      <c r="B1308" s="164">
        <v>0</v>
      </c>
      <c r="C1308" s="164">
        <v>0</v>
      </c>
      <c r="D1308" s="206" t="e">
        <f t="shared" si="20"/>
        <v>#DIV/0!</v>
      </c>
    </row>
    <row r="1309" spans="1:4" ht="16.5" customHeight="1">
      <c r="A1309" s="145" t="s">
        <v>1095</v>
      </c>
      <c r="B1309" s="164">
        <v>489</v>
      </c>
      <c r="C1309" s="164">
        <v>414</v>
      </c>
      <c r="D1309" s="206">
        <f t="shared" si="20"/>
        <v>118.1159420289855</v>
      </c>
    </row>
    <row r="1310" spans="1:4" ht="16.5" customHeight="1">
      <c r="A1310" s="145" t="s">
        <v>102</v>
      </c>
      <c r="B1310" s="164">
        <v>0</v>
      </c>
      <c r="C1310" s="164">
        <v>0</v>
      </c>
      <c r="D1310" s="206" t="e">
        <f t="shared" si="20"/>
        <v>#DIV/0!</v>
      </c>
    </row>
    <row r="1311" spans="1:4" ht="16.5" customHeight="1">
      <c r="A1311" s="145" t="s">
        <v>1096</v>
      </c>
      <c r="B1311" s="164">
        <v>244</v>
      </c>
      <c r="C1311" s="164">
        <v>488</v>
      </c>
      <c r="D1311" s="206">
        <f t="shared" si="20"/>
        <v>50</v>
      </c>
    </row>
    <row r="1312" spans="1:4" ht="16.5" customHeight="1">
      <c r="A1312" s="145" t="s">
        <v>1097</v>
      </c>
      <c r="B1312" s="164">
        <f>SUM(B1313:B1324)</f>
        <v>203</v>
      </c>
      <c r="C1312" s="164">
        <v>126</v>
      </c>
      <c r="D1312" s="206">
        <f t="shared" si="20"/>
        <v>161.11111111111111</v>
      </c>
    </row>
    <row r="1313" spans="1:4" ht="16.5" customHeight="1">
      <c r="A1313" s="145" t="s">
        <v>93</v>
      </c>
      <c r="B1313" s="164">
        <v>173</v>
      </c>
      <c r="C1313" s="164">
        <v>90</v>
      </c>
      <c r="D1313" s="206">
        <f t="shared" si="20"/>
        <v>192.22222222222223</v>
      </c>
    </row>
    <row r="1314" spans="1:4" ht="16.5" customHeight="1">
      <c r="A1314" s="145" t="s">
        <v>94</v>
      </c>
      <c r="B1314" s="164">
        <v>0</v>
      </c>
      <c r="C1314" s="164">
        <v>0</v>
      </c>
      <c r="D1314" s="206" t="e">
        <f t="shared" si="20"/>
        <v>#DIV/0!</v>
      </c>
    </row>
    <row r="1315" spans="1:4" ht="16.5" customHeight="1">
      <c r="A1315" s="145" t="s">
        <v>95</v>
      </c>
      <c r="B1315" s="164">
        <v>0</v>
      </c>
      <c r="C1315" s="164">
        <v>0</v>
      </c>
      <c r="D1315" s="206" t="e">
        <f t="shared" si="20"/>
        <v>#DIV/0!</v>
      </c>
    </row>
    <row r="1316" spans="1:4" ht="16.5" customHeight="1">
      <c r="A1316" s="145" t="s">
        <v>1098</v>
      </c>
      <c r="B1316" s="164">
        <v>25</v>
      </c>
      <c r="C1316" s="164">
        <v>30</v>
      </c>
      <c r="D1316" s="206">
        <f t="shared" si="20"/>
        <v>83.33333333333334</v>
      </c>
    </row>
    <row r="1317" spans="1:4" ht="16.5" customHeight="1">
      <c r="A1317" s="145" t="s">
        <v>1099</v>
      </c>
      <c r="B1317" s="164">
        <v>0</v>
      </c>
      <c r="C1317" s="164">
        <v>0</v>
      </c>
      <c r="D1317" s="206" t="e">
        <f t="shared" si="20"/>
        <v>#DIV/0!</v>
      </c>
    </row>
    <row r="1318" spans="1:4" ht="16.5" customHeight="1">
      <c r="A1318" s="145" t="s">
        <v>1100</v>
      </c>
      <c r="B1318" s="164">
        <v>0</v>
      </c>
      <c r="C1318" s="164">
        <v>0</v>
      </c>
      <c r="D1318" s="206" t="e">
        <f t="shared" si="20"/>
        <v>#DIV/0!</v>
      </c>
    </row>
    <row r="1319" spans="1:4" ht="16.5" customHeight="1">
      <c r="A1319" s="145" t="s">
        <v>1101</v>
      </c>
      <c r="B1319" s="164">
        <v>0</v>
      </c>
      <c r="C1319" s="164">
        <v>0</v>
      </c>
      <c r="D1319" s="206" t="e">
        <f t="shared" si="20"/>
        <v>#DIV/0!</v>
      </c>
    </row>
    <row r="1320" spans="1:4" ht="16.5" customHeight="1">
      <c r="A1320" s="145" t="s">
        <v>1102</v>
      </c>
      <c r="B1320" s="164">
        <v>0</v>
      </c>
      <c r="C1320" s="164">
        <v>0</v>
      </c>
      <c r="D1320" s="206" t="e">
        <f t="shared" si="20"/>
        <v>#DIV/0!</v>
      </c>
    </row>
    <row r="1321" spans="1:4" ht="16.5" customHeight="1">
      <c r="A1321" s="145" t="s">
        <v>1103</v>
      </c>
      <c r="B1321" s="164">
        <v>0</v>
      </c>
      <c r="C1321" s="164">
        <v>2</v>
      </c>
      <c r="D1321" s="206">
        <f t="shared" si="20"/>
        <v>0</v>
      </c>
    </row>
    <row r="1322" spans="1:4" ht="16.5" customHeight="1">
      <c r="A1322" s="145" t="s">
        <v>1104</v>
      </c>
      <c r="B1322" s="164">
        <v>0</v>
      </c>
      <c r="C1322" s="164">
        <v>0</v>
      </c>
      <c r="D1322" s="206" t="e">
        <f t="shared" si="20"/>
        <v>#DIV/0!</v>
      </c>
    </row>
    <row r="1323" spans="1:4" ht="16.5" customHeight="1">
      <c r="A1323" s="145" t="s">
        <v>1105</v>
      </c>
      <c r="B1323" s="164">
        <v>0</v>
      </c>
      <c r="C1323" s="164">
        <v>0</v>
      </c>
      <c r="D1323" s="206" t="e">
        <f t="shared" si="20"/>
        <v>#DIV/0!</v>
      </c>
    </row>
    <row r="1324" spans="1:4" ht="16.5" customHeight="1">
      <c r="A1324" s="145" t="s">
        <v>1106</v>
      </c>
      <c r="B1324" s="164">
        <v>5</v>
      </c>
      <c r="C1324" s="164">
        <v>4</v>
      </c>
      <c r="D1324" s="206">
        <f t="shared" si="20"/>
        <v>125</v>
      </c>
    </row>
    <row r="1325" spans="1:4" ht="16.5" customHeight="1">
      <c r="A1325" s="145" t="s">
        <v>1107</v>
      </c>
      <c r="B1325" s="164">
        <f>SUM(B1326:B1328)</f>
        <v>6039</v>
      </c>
      <c r="C1325" s="164">
        <v>2936</v>
      </c>
      <c r="D1325" s="206">
        <f t="shared" si="20"/>
        <v>205.6880108991826</v>
      </c>
    </row>
    <row r="1326" spans="1:4" ht="16.5" customHeight="1">
      <c r="A1326" s="145" t="s">
        <v>1108</v>
      </c>
      <c r="B1326" s="164">
        <v>4901</v>
      </c>
      <c r="C1326" s="164">
        <v>2759</v>
      </c>
      <c r="D1326" s="206">
        <f t="shared" si="20"/>
        <v>177.63682493657123</v>
      </c>
    </row>
    <row r="1327" spans="1:4" ht="16.5" customHeight="1">
      <c r="A1327" s="145" t="s">
        <v>1109</v>
      </c>
      <c r="B1327" s="164">
        <v>13</v>
      </c>
      <c r="C1327" s="164">
        <v>0</v>
      </c>
      <c r="D1327" s="206" t="e">
        <f t="shared" si="20"/>
        <v>#DIV/0!</v>
      </c>
    </row>
    <row r="1328" spans="1:4" ht="16.5" customHeight="1">
      <c r="A1328" s="145" t="s">
        <v>1110</v>
      </c>
      <c r="B1328" s="164">
        <v>1125</v>
      </c>
      <c r="C1328" s="164">
        <v>177</v>
      </c>
      <c r="D1328" s="206">
        <f t="shared" si="20"/>
        <v>635.5932203389831</v>
      </c>
    </row>
    <row r="1329" spans="1:4" ht="16.5" customHeight="1">
      <c r="A1329" s="145" t="s">
        <v>1111</v>
      </c>
      <c r="B1329" s="164">
        <f>SUM(B1330:B1334)</f>
        <v>9543</v>
      </c>
      <c r="C1329" s="164">
        <v>6920</v>
      </c>
      <c r="D1329" s="206">
        <f t="shared" si="20"/>
        <v>137.90462427745663</v>
      </c>
    </row>
    <row r="1330" spans="1:4" ht="16.5" customHeight="1">
      <c r="A1330" s="145" t="s">
        <v>1112</v>
      </c>
      <c r="B1330" s="164">
        <v>3474</v>
      </c>
      <c r="C1330" s="164">
        <v>2029</v>
      </c>
      <c r="D1330" s="206">
        <f t="shared" si="20"/>
        <v>171.21734844751109</v>
      </c>
    </row>
    <row r="1331" spans="1:4" ht="16.5" customHeight="1">
      <c r="A1331" s="145" t="s">
        <v>1113</v>
      </c>
      <c r="B1331" s="164">
        <v>354</v>
      </c>
      <c r="C1331" s="164">
        <v>1145</v>
      </c>
      <c r="D1331" s="206">
        <f t="shared" si="20"/>
        <v>30.91703056768559</v>
      </c>
    </row>
    <row r="1332" spans="1:4" ht="16.5" customHeight="1">
      <c r="A1332" s="145" t="s">
        <v>1114</v>
      </c>
      <c r="B1332" s="164">
        <v>1014</v>
      </c>
      <c r="C1332" s="164">
        <v>614</v>
      </c>
      <c r="D1332" s="206">
        <f t="shared" si="20"/>
        <v>165.14657980456028</v>
      </c>
    </row>
    <row r="1333" spans="1:4" ht="16.5" customHeight="1">
      <c r="A1333" s="145" t="s">
        <v>1115</v>
      </c>
      <c r="B1333" s="164">
        <v>1961</v>
      </c>
      <c r="C1333" s="164">
        <v>2700</v>
      </c>
      <c r="D1333" s="206">
        <f t="shared" si="20"/>
        <v>72.62962962962963</v>
      </c>
    </row>
    <row r="1334" spans="1:4" ht="16.5" customHeight="1">
      <c r="A1334" s="145" t="s">
        <v>1116</v>
      </c>
      <c r="B1334" s="164">
        <v>2740</v>
      </c>
      <c r="C1334" s="164">
        <v>432</v>
      </c>
      <c r="D1334" s="206">
        <f t="shared" si="20"/>
        <v>634.2592592592592</v>
      </c>
    </row>
    <row r="1335" spans="1:4" ht="16.5" customHeight="1">
      <c r="A1335" s="145" t="s">
        <v>1117</v>
      </c>
      <c r="B1335" s="164">
        <v>1099</v>
      </c>
      <c r="C1335" s="164">
        <v>735</v>
      </c>
      <c r="D1335" s="206">
        <f t="shared" si="20"/>
        <v>149.52380952380952</v>
      </c>
    </row>
    <row r="1336" spans="1:4" ht="16.5" customHeight="1">
      <c r="A1336" s="145" t="s">
        <v>1118</v>
      </c>
      <c r="B1336" s="164">
        <f>B1337</f>
        <v>124607</v>
      </c>
      <c r="C1336" s="164">
        <v>35719</v>
      </c>
      <c r="D1336" s="206">
        <f t="shared" si="20"/>
        <v>348.85355133122425</v>
      </c>
    </row>
    <row r="1337" spans="1:4" ht="16.5" customHeight="1">
      <c r="A1337" s="145" t="s">
        <v>1119</v>
      </c>
      <c r="B1337" s="164">
        <f>B1338</f>
        <v>124607</v>
      </c>
      <c r="C1337" s="164">
        <v>35719</v>
      </c>
      <c r="D1337" s="206">
        <f t="shared" si="20"/>
        <v>348.85355133122425</v>
      </c>
    </row>
    <row r="1338" spans="1:4" ht="16.5" customHeight="1">
      <c r="A1338" s="145" t="s">
        <v>1120</v>
      </c>
      <c r="B1338" s="164">
        <v>124607</v>
      </c>
      <c r="C1338" s="164">
        <v>35719</v>
      </c>
      <c r="D1338" s="206">
        <f t="shared" si="20"/>
        <v>348.85355133122425</v>
      </c>
    </row>
    <row r="1339" spans="1:4" ht="16.5" customHeight="1">
      <c r="A1339" s="145" t="s">
        <v>1121</v>
      </c>
      <c r="B1339" s="164">
        <v>105811</v>
      </c>
      <c r="C1339" s="164">
        <v>101744</v>
      </c>
      <c r="D1339" s="206">
        <f t="shared" si="20"/>
        <v>103.99728730932536</v>
      </c>
    </row>
    <row r="1340" spans="1:4" ht="16.5" customHeight="1">
      <c r="A1340" s="145" t="s">
        <v>1122</v>
      </c>
      <c r="B1340" s="164">
        <f>SUM(B1341:B1344)</f>
        <v>105811</v>
      </c>
      <c r="C1340" s="164">
        <v>101744</v>
      </c>
      <c r="D1340" s="206">
        <f t="shared" si="20"/>
        <v>103.99728730932536</v>
      </c>
    </row>
    <row r="1341" spans="1:4" ht="16.5" customHeight="1">
      <c r="A1341" s="145" t="s">
        <v>1123</v>
      </c>
      <c r="B1341" s="164">
        <v>93192</v>
      </c>
      <c r="C1341" s="164">
        <v>85367</v>
      </c>
      <c r="D1341" s="206">
        <f t="shared" si="20"/>
        <v>109.1663054810407</v>
      </c>
    </row>
    <row r="1342" spans="1:4" ht="16.5" customHeight="1">
      <c r="A1342" s="145" t="s">
        <v>1124</v>
      </c>
      <c r="B1342" s="164">
        <v>0</v>
      </c>
      <c r="C1342" s="164">
        <v>0</v>
      </c>
      <c r="D1342" s="206" t="e">
        <f t="shared" si="20"/>
        <v>#DIV/0!</v>
      </c>
    </row>
    <row r="1343" spans="1:4" ht="16.5" customHeight="1">
      <c r="A1343" s="145" t="s">
        <v>1125</v>
      </c>
      <c r="B1343" s="164">
        <v>0</v>
      </c>
      <c r="C1343" s="164">
        <v>6</v>
      </c>
      <c r="D1343" s="206">
        <f t="shared" si="20"/>
        <v>0</v>
      </c>
    </row>
    <row r="1344" spans="1:4" ht="16.5" customHeight="1">
      <c r="A1344" s="145" t="s">
        <v>1126</v>
      </c>
      <c r="B1344" s="164">
        <v>12619</v>
      </c>
      <c r="C1344" s="164">
        <v>16371</v>
      </c>
      <c r="D1344" s="206">
        <f t="shared" si="20"/>
        <v>77.08142447009956</v>
      </c>
    </row>
    <row r="1345" spans="1:4" ht="16.5" customHeight="1">
      <c r="A1345" s="145" t="s">
        <v>1127</v>
      </c>
      <c r="B1345" s="164">
        <v>0</v>
      </c>
      <c r="C1345" s="164">
        <v>0</v>
      </c>
      <c r="D1345" s="206" t="e">
        <f t="shared" si="20"/>
        <v>#DIV/0!</v>
      </c>
    </row>
    <row r="1346" spans="1:4" ht="16.5" customHeight="1">
      <c r="A1346" s="145" t="s">
        <v>1128</v>
      </c>
      <c r="B1346" s="164">
        <v>0</v>
      </c>
      <c r="C1346" s="164">
        <v>0</v>
      </c>
      <c r="D1346" s="206" t="e">
        <f t="shared" si="20"/>
        <v>#DIV/0!</v>
      </c>
    </row>
    <row r="1347" spans="1:4" ht="16.5" customHeight="1">
      <c r="A1347" s="137" t="s">
        <v>86</v>
      </c>
      <c r="B1347" s="161">
        <f>B5+B250+B289+B308+B399+B453+B509+B566+B685+B757+B835+B858+B969+B1033+B1100+B1120+B1150+B1160+B1205+B1225+B1336+B1339+B1345+B1279</f>
        <v>5902346</v>
      </c>
      <c r="C1347" s="161">
        <f>C5+C250+C289+C308+C399+C453+C509+C566+C685+C757+C835+C858+C969+C1033+C1100+C1120+C1150+C1160+C1205+C1225+C1336+C1339+C1345+C1279</f>
        <v>5816831</v>
      </c>
      <c r="D1347" s="206">
        <f t="shared" si="20"/>
        <v>101.47013038542806</v>
      </c>
    </row>
    <row r="1348" ht="16.5" customHeight="1"/>
  </sheetData>
  <sheetProtection/>
  <mergeCells count="2">
    <mergeCell ref="A2:D2"/>
    <mergeCell ref="A3:D3"/>
  </mergeCells>
  <printOptions horizontalCentered="1"/>
  <pageMargins left="0.2" right="0.2" top="0.46944444444444444" bottom="0.46944444444444444" header="0.2" footer="0.2"/>
  <pageSetup firstPageNumber="1" useFirstPageNumber="1" horizontalDpi="600" verticalDpi="600" orientation="portrait" pageOrder="overThenDown" paperSize="9"/>
  <headerFooter scaleWithDoc="0" alignWithMargins="0">
    <oddFooter>&amp;C第 &amp;P 页</oddFooter>
  </headerFooter>
</worksheet>
</file>

<file path=xl/worksheets/sheet6.xml><?xml version="1.0" encoding="utf-8"?>
<worksheet xmlns="http://schemas.openxmlformats.org/spreadsheetml/2006/main" xmlns:r="http://schemas.openxmlformats.org/officeDocument/2006/relationships">
  <sheetPr>
    <tabColor rgb="FFC00000"/>
  </sheetPr>
  <dimension ref="A1:B17"/>
  <sheetViews>
    <sheetView workbookViewId="0" topLeftCell="A1">
      <selection activeCell="F13" sqref="F13"/>
    </sheetView>
  </sheetViews>
  <sheetFormatPr defaultColWidth="9.00390625" defaultRowHeight="14.25"/>
  <cols>
    <col min="1" max="1" width="40.625" style="0" customWidth="1"/>
    <col min="2" max="2" width="30.625" style="0" customWidth="1"/>
  </cols>
  <sheetData>
    <row r="1" ht="14.25">
      <c r="A1" s="80" t="s">
        <v>1129</v>
      </c>
    </row>
    <row r="2" spans="1:2" ht="46.5" customHeight="1">
      <c r="A2" s="82" t="s">
        <v>1130</v>
      </c>
      <c r="B2" s="82"/>
    </row>
    <row r="3" spans="1:2" ht="14.25">
      <c r="A3" s="180"/>
      <c r="B3" s="180"/>
    </row>
    <row r="4" spans="1:2" ht="27" customHeight="1">
      <c r="A4" s="83"/>
      <c r="B4" s="84" t="s">
        <v>33</v>
      </c>
    </row>
    <row r="5" spans="1:2" ht="39.75" customHeight="1">
      <c r="A5" s="196" t="s">
        <v>34</v>
      </c>
      <c r="B5" s="181" t="s">
        <v>35</v>
      </c>
    </row>
    <row r="6" spans="1:2" ht="30" customHeight="1">
      <c r="A6" s="182" t="s">
        <v>36</v>
      </c>
      <c r="B6" s="183">
        <v>325992</v>
      </c>
    </row>
    <row r="7" spans="1:2" ht="30" customHeight="1">
      <c r="A7" s="184" t="s">
        <v>37</v>
      </c>
      <c r="B7" s="183">
        <v>174627</v>
      </c>
    </row>
    <row r="8" spans="1:2" ht="30" customHeight="1">
      <c r="A8" s="184" t="s">
        <v>38</v>
      </c>
      <c r="B8" s="183">
        <v>39803</v>
      </c>
    </row>
    <row r="9" spans="1:2" ht="30" customHeight="1">
      <c r="A9" s="184" t="s">
        <v>39</v>
      </c>
      <c r="B9" s="183">
        <v>269993</v>
      </c>
    </row>
    <row r="10" spans="1:2" ht="30" customHeight="1">
      <c r="A10" s="184" t="s">
        <v>40</v>
      </c>
      <c r="B10" s="183">
        <v>-135169</v>
      </c>
    </row>
    <row r="11" spans="1:2" ht="30" customHeight="1">
      <c r="A11" s="184" t="s">
        <v>1131</v>
      </c>
      <c r="B11" s="183">
        <v>174508</v>
      </c>
    </row>
    <row r="12" spans="1:2" ht="30" customHeight="1">
      <c r="A12" s="184" t="s">
        <v>42</v>
      </c>
      <c r="B12" s="183"/>
    </row>
    <row r="13" spans="1:2" ht="30" customHeight="1">
      <c r="A13" s="184" t="s">
        <v>43</v>
      </c>
      <c r="B13" s="183">
        <v>220846</v>
      </c>
    </row>
    <row r="14" spans="1:2" ht="30" customHeight="1">
      <c r="A14" s="197" t="s">
        <v>44</v>
      </c>
      <c r="B14" s="183">
        <v>11066</v>
      </c>
    </row>
    <row r="15" spans="1:2" ht="39.75" customHeight="1">
      <c r="A15" s="185" t="s">
        <v>45</v>
      </c>
      <c r="B15" s="186">
        <f>B6+B7+B11+B12+B13+B14</f>
        <v>907039</v>
      </c>
    </row>
    <row r="16" spans="1:2" ht="30" customHeight="1">
      <c r="A16" s="70"/>
      <c r="B16" s="70"/>
    </row>
    <row r="17" spans="1:2" ht="30" customHeight="1">
      <c r="A17" s="70"/>
      <c r="B17" s="70"/>
    </row>
    <row r="18" ht="30" customHeight="1"/>
    <row r="19" ht="30" customHeight="1"/>
    <row r="20" ht="30" customHeight="1"/>
    <row r="21" ht="30" customHeight="1"/>
    <row r="22" ht="30" customHeight="1"/>
  </sheetData>
  <sheetProtection/>
  <mergeCells count="1">
    <mergeCell ref="A2:B2"/>
  </mergeCells>
  <printOptions horizontalCentered="1"/>
  <pageMargins left="0.38958333333333334" right="0.38958333333333334" top="0.9798611111111111" bottom="0.9798611111111111" header="0.5097222222222222" footer="0.5097222222222222"/>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rgb="FFC00000"/>
  </sheetPr>
  <dimension ref="A1:F29"/>
  <sheetViews>
    <sheetView showGridLines="0" showZeros="0" workbookViewId="0" topLeftCell="A1">
      <selection activeCell="H31" sqref="H31"/>
    </sheetView>
  </sheetViews>
  <sheetFormatPr defaultColWidth="9.125" defaultRowHeight="14.25"/>
  <cols>
    <col min="1" max="1" width="25.625" style="187" customWidth="1"/>
    <col min="2" max="4" width="12.625" style="187" customWidth="1"/>
    <col min="5" max="5" width="12.625" style="187" hidden="1" customWidth="1"/>
    <col min="6" max="6" width="12.625" style="0" customWidth="1"/>
    <col min="7" max="252" width="9.125" style="0" customWidth="1"/>
  </cols>
  <sheetData>
    <row r="1" spans="1:5" ht="14.25">
      <c r="A1" s="80" t="s">
        <v>1132</v>
      </c>
      <c r="B1"/>
      <c r="C1"/>
      <c r="D1"/>
      <c r="E1"/>
    </row>
    <row r="2" spans="1:6" s="146" customFormat="1" ht="33.75" customHeight="1">
      <c r="A2" s="173" t="s">
        <v>1133</v>
      </c>
      <c r="B2" s="173"/>
      <c r="C2" s="173"/>
      <c r="D2" s="173"/>
      <c r="E2" s="173"/>
      <c r="F2" s="173"/>
    </row>
    <row r="3" spans="1:6" s="146" customFormat="1" ht="19.5" customHeight="1">
      <c r="A3" s="174" t="s">
        <v>48</v>
      </c>
      <c r="B3" s="174"/>
      <c r="C3" s="174"/>
      <c r="D3" s="174"/>
      <c r="E3" s="174"/>
      <c r="F3" s="174"/>
    </row>
    <row r="4" spans="1:6" s="146" customFormat="1" ht="24.75" customHeight="1">
      <c r="A4" s="188" t="s">
        <v>1134</v>
      </c>
      <c r="B4" s="188" t="s">
        <v>50</v>
      </c>
      <c r="C4" s="188" t="s">
        <v>51</v>
      </c>
      <c r="D4" s="189" t="s">
        <v>1135</v>
      </c>
      <c r="E4" s="188" t="s">
        <v>53</v>
      </c>
      <c r="F4" s="189" t="s">
        <v>1136</v>
      </c>
    </row>
    <row r="5" spans="1:6" s="146" customFormat="1" ht="19.5" customHeight="1">
      <c r="A5" s="190" t="s">
        <v>55</v>
      </c>
      <c r="B5" s="176">
        <v>188867</v>
      </c>
      <c r="C5" s="176">
        <v>182713</v>
      </c>
      <c r="D5" s="178">
        <f aca="true" t="shared" si="0" ref="D5:D24">C5/B5*100</f>
        <v>96.74162241153827</v>
      </c>
      <c r="E5" s="176">
        <v>172080</v>
      </c>
      <c r="F5" s="191">
        <f aca="true" t="shared" si="1" ref="F5:F28">C5/E5*100</f>
        <v>106.17910274291027</v>
      </c>
    </row>
    <row r="6" spans="1:6" s="146" customFormat="1" ht="19.5" customHeight="1">
      <c r="A6" s="190" t="s">
        <v>1137</v>
      </c>
      <c r="B6" s="176">
        <v>52525</v>
      </c>
      <c r="C6" s="176">
        <v>42438</v>
      </c>
      <c r="D6" s="178">
        <f t="shared" si="0"/>
        <v>80.79581151832461</v>
      </c>
      <c r="E6" s="176">
        <v>48970</v>
      </c>
      <c r="F6" s="191">
        <f t="shared" si="1"/>
        <v>86.66122115580967</v>
      </c>
    </row>
    <row r="7" spans="1:6" s="146" customFormat="1" ht="19.5" customHeight="1">
      <c r="A7" s="190" t="s">
        <v>1138</v>
      </c>
      <c r="B7" s="176">
        <v>16500</v>
      </c>
      <c r="C7" s="176">
        <v>16601</v>
      </c>
      <c r="D7" s="178">
        <f t="shared" si="0"/>
        <v>100.61212121212122</v>
      </c>
      <c r="E7" s="176">
        <v>15014</v>
      </c>
      <c r="F7" s="191">
        <f t="shared" si="1"/>
        <v>110.57013454109499</v>
      </c>
    </row>
    <row r="8" spans="1:6" s="146" customFormat="1" ht="19.5" customHeight="1">
      <c r="A8" s="190" t="s">
        <v>1139</v>
      </c>
      <c r="B8" s="176">
        <v>3722</v>
      </c>
      <c r="C8" s="176">
        <v>3162</v>
      </c>
      <c r="D8" s="178">
        <f t="shared" si="0"/>
        <v>84.95432563138098</v>
      </c>
      <c r="E8" s="176">
        <v>3475</v>
      </c>
      <c r="F8" s="191">
        <f t="shared" si="1"/>
        <v>90.99280575539568</v>
      </c>
    </row>
    <row r="9" spans="1:6" s="146" customFormat="1" ht="19.5" customHeight="1">
      <c r="A9" s="190" t="s">
        <v>1140</v>
      </c>
      <c r="B9" s="176">
        <v>156</v>
      </c>
      <c r="C9" s="176">
        <v>246</v>
      </c>
      <c r="D9" s="178">
        <f t="shared" si="0"/>
        <v>157.69230769230768</v>
      </c>
      <c r="E9" s="176">
        <v>142</v>
      </c>
      <c r="F9" s="191">
        <f t="shared" si="1"/>
        <v>173.2394366197183</v>
      </c>
    </row>
    <row r="10" spans="1:6" s="146" customFormat="1" ht="19.5" customHeight="1">
      <c r="A10" s="190" t="s">
        <v>1141</v>
      </c>
      <c r="B10" s="176">
        <v>19033</v>
      </c>
      <c r="C10" s="176">
        <v>17296</v>
      </c>
      <c r="D10" s="178">
        <f t="shared" si="0"/>
        <v>90.8737455997478</v>
      </c>
      <c r="E10" s="176">
        <v>17657</v>
      </c>
      <c r="F10" s="191">
        <f t="shared" si="1"/>
        <v>97.9554850767401</v>
      </c>
    </row>
    <row r="11" spans="1:6" s="146" customFormat="1" ht="19.5" customHeight="1">
      <c r="A11" s="190" t="s">
        <v>1142</v>
      </c>
      <c r="B11" s="176">
        <v>5001</v>
      </c>
      <c r="C11" s="176">
        <v>3407</v>
      </c>
      <c r="D11" s="178">
        <f t="shared" si="0"/>
        <v>68.126374725055</v>
      </c>
      <c r="E11" s="176">
        <v>4609</v>
      </c>
      <c r="F11" s="191">
        <f t="shared" si="1"/>
        <v>73.9205901497071</v>
      </c>
    </row>
    <row r="12" spans="1:6" s="146" customFormat="1" ht="19.5" customHeight="1">
      <c r="A12" s="190" t="s">
        <v>1143</v>
      </c>
      <c r="B12" s="176">
        <v>3278</v>
      </c>
      <c r="C12" s="176">
        <v>2479</v>
      </c>
      <c r="D12" s="178">
        <f t="shared" si="0"/>
        <v>75.62538133007932</v>
      </c>
      <c r="E12" s="176">
        <v>2992</v>
      </c>
      <c r="F12" s="191">
        <f t="shared" si="1"/>
        <v>82.8542780748663</v>
      </c>
    </row>
    <row r="13" spans="1:6" s="146" customFormat="1" ht="19.5" customHeight="1">
      <c r="A13" s="190" t="s">
        <v>1144</v>
      </c>
      <c r="B13" s="176">
        <v>3679</v>
      </c>
      <c r="C13" s="176">
        <v>2994</v>
      </c>
      <c r="D13" s="178">
        <f t="shared" si="0"/>
        <v>81.38081000271814</v>
      </c>
      <c r="E13" s="176">
        <v>3378</v>
      </c>
      <c r="F13" s="191">
        <f t="shared" si="1"/>
        <v>88.63232682060391</v>
      </c>
    </row>
    <row r="14" spans="1:6" s="146" customFormat="1" ht="19.5" customHeight="1">
      <c r="A14" s="190" t="s">
        <v>1145</v>
      </c>
      <c r="B14" s="176">
        <v>16442</v>
      </c>
      <c r="C14" s="176">
        <v>15065</v>
      </c>
      <c r="D14" s="178">
        <f t="shared" si="0"/>
        <v>91.6251064347403</v>
      </c>
      <c r="E14" s="176">
        <v>14839</v>
      </c>
      <c r="F14" s="191">
        <f t="shared" si="1"/>
        <v>101.52301368016711</v>
      </c>
    </row>
    <row r="15" spans="1:6" s="146" customFormat="1" ht="19.5" customHeight="1">
      <c r="A15" s="190" t="s">
        <v>1146</v>
      </c>
      <c r="B15" s="176">
        <v>3861</v>
      </c>
      <c r="C15" s="176">
        <v>3621</v>
      </c>
      <c r="D15" s="178">
        <f t="shared" si="0"/>
        <v>93.78399378399378</v>
      </c>
      <c r="E15" s="176">
        <v>3542</v>
      </c>
      <c r="F15" s="191">
        <f t="shared" si="1"/>
        <v>102.23037831733484</v>
      </c>
    </row>
    <row r="16" spans="1:6" s="146" customFormat="1" ht="19.5" customHeight="1">
      <c r="A16" s="190" t="s">
        <v>1147</v>
      </c>
      <c r="B16" s="176">
        <v>1141</v>
      </c>
      <c r="C16" s="176">
        <v>67</v>
      </c>
      <c r="D16" s="178">
        <f t="shared" si="0"/>
        <v>5.872042068361086</v>
      </c>
      <c r="E16" s="176">
        <v>951</v>
      </c>
      <c r="F16" s="191">
        <f t="shared" si="1"/>
        <v>7.045215562565721</v>
      </c>
    </row>
    <row r="17" spans="1:6" s="146" customFormat="1" ht="19.5" customHeight="1">
      <c r="A17" s="190" t="s">
        <v>1148</v>
      </c>
      <c r="B17" s="176">
        <v>63247</v>
      </c>
      <c r="C17" s="176">
        <v>75015</v>
      </c>
      <c r="D17" s="178">
        <f t="shared" si="0"/>
        <v>118.60641611459832</v>
      </c>
      <c r="E17" s="176">
        <v>55947</v>
      </c>
      <c r="F17" s="191">
        <f t="shared" si="1"/>
        <v>134.08225642125583</v>
      </c>
    </row>
    <row r="18" spans="1:6" s="146" customFormat="1" ht="19.5" customHeight="1">
      <c r="A18" s="190" t="s">
        <v>1149</v>
      </c>
      <c r="B18" s="176">
        <v>0</v>
      </c>
      <c r="C18" s="176"/>
      <c r="D18" s="178"/>
      <c r="E18" s="176">
        <v>0</v>
      </c>
      <c r="F18" s="191"/>
    </row>
    <row r="19" spans="1:6" s="146" customFormat="1" ht="19.5" customHeight="1">
      <c r="A19" s="190" t="s">
        <v>69</v>
      </c>
      <c r="B19" s="176">
        <v>282</v>
      </c>
      <c r="C19" s="176">
        <v>251</v>
      </c>
      <c r="D19" s="178"/>
      <c r="E19" s="176">
        <v>317</v>
      </c>
      <c r="F19" s="191">
        <f t="shared" si="1"/>
        <v>79.17981072555204</v>
      </c>
    </row>
    <row r="20" spans="1:6" s="146" customFormat="1" ht="19.5" customHeight="1">
      <c r="A20" s="190" t="s">
        <v>1150</v>
      </c>
      <c r="B20" s="176">
        <v>0</v>
      </c>
      <c r="C20" s="176">
        <v>71</v>
      </c>
      <c r="D20" s="178"/>
      <c r="E20" s="176">
        <v>247</v>
      </c>
      <c r="F20" s="191">
        <f t="shared" si="1"/>
        <v>28.74493927125506</v>
      </c>
    </row>
    <row r="21" spans="1:6" s="146" customFormat="1" ht="19.5" customHeight="1">
      <c r="A21" s="190" t="s">
        <v>71</v>
      </c>
      <c r="B21" s="176">
        <v>126595</v>
      </c>
      <c r="C21" s="176">
        <v>143279</v>
      </c>
      <c r="D21" s="178">
        <f t="shared" si="0"/>
        <v>113.17903550693156</v>
      </c>
      <c r="E21" s="176">
        <v>126595</v>
      </c>
      <c r="F21" s="191">
        <f t="shared" si="1"/>
        <v>113.17903550693156</v>
      </c>
    </row>
    <row r="22" spans="1:6" s="146" customFormat="1" ht="19.5" customHeight="1">
      <c r="A22" s="190" t="s">
        <v>1151</v>
      </c>
      <c r="B22" s="176">
        <v>17057</v>
      </c>
      <c r="C22" s="176">
        <v>15684</v>
      </c>
      <c r="D22" s="178">
        <f t="shared" si="0"/>
        <v>91.95051884856657</v>
      </c>
      <c r="E22" s="176">
        <v>17057</v>
      </c>
      <c r="F22" s="191">
        <f t="shared" si="1"/>
        <v>91.95051884856657</v>
      </c>
    </row>
    <row r="23" spans="1:6" s="146" customFormat="1" ht="19.5" customHeight="1">
      <c r="A23" s="190" t="s">
        <v>1152</v>
      </c>
      <c r="B23" s="176">
        <v>34586</v>
      </c>
      <c r="C23" s="176">
        <v>33713</v>
      </c>
      <c r="D23" s="178">
        <f t="shared" si="0"/>
        <v>97.47585728329382</v>
      </c>
      <c r="E23" s="176">
        <v>34586</v>
      </c>
      <c r="F23" s="191">
        <f t="shared" si="1"/>
        <v>97.47585728329382</v>
      </c>
    </row>
    <row r="24" spans="1:6" s="146" customFormat="1" ht="19.5" customHeight="1">
      <c r="A24" s="190" t="s">
        <v>1153</v>
      </c>
      <c r="B24" s="176">
        <v>37603</v>
      </c>
      <c r="C24" s="176">
        <v>45932</v>
      </c>
      <c r="D24" s="178">
        <f t="shared" si="0"/>
        <v>122.14982847113262</v>
      </c>
      <c r="E24" s="176">
        <v>37603</v>
      </c>
      <c r="F24" s="191">
        <f t="shared" si="1"/>
        <v>122.14982847113262</v>
      </c>
    </row>
    <row r="25" spans="1:6" s="146" customFormat="1" ht="19.5" customHeight="1">
      <c r="A25" s="190" t="s">
        <v>1154</v>
      </c>
      <c r="B25" s="176">
        <v>0</v>
      </c>
      <c r="C25" s="176"/>
      <c r="D25" s="178"/>
      <c r="E25" s="176">
        <v>0</v>
      </c>
      <c r="F25" s="191"/>
    </row>
    <row r="26" spans="1:6" s="146" customFormat="1" ht="19.5" customHeight="1">
      <c r="A26" s="190" t="s">
        <v>1155</v>
      </c>
      <c r="B26" s="176">
        <v>8431</v>
      </c>
      <c r="C26" s="176">
        <v>12071</v>
      </c>
      <c r="D26" s="178">
        <f>C26/B26*100</f>
        <v>143.17400071165935</v>
      </c>
      <c r="E26" s="176">
        <v>8431</v>
      </c>
      <c r="F26" s="191">
        <f t="shared" si="1"/>
        <v>143.17400071165935</v>
      </c>
    </row>
    <row r="27" spans="1:6" s="146" customFormat="1" ht="19.5" customHeight="1">
      <c r="A27" s="190" t="s">
        <v>1156</v>
      </c>
      <c r="B27" s="176">
        <v>28918</v>
      </c>
      <c r="C27" s="176">
        <v>35879</v>
      </c>
      <c r="D27" s="178">
        <f>C27/B27*100</f>
        <v>124.07151255273531</v>
      </c>
      <c r="E27" s="176">
        <v>28918</v>
      </c>
      <c r="F27" s="191">
        <f t="shared" si="1"/>
        <v>124.07151255273531</v>
      </c>
    </row>
    <row r="28" spans="1:6" s="146" customFormat="1" ht="24.75" customHeight="1">
      <c r="A28" s="188" t="s">
        <v>78</v>
      </c>
      <c r="B28" s="188">
        <f>B5+B21</f>
        <v>315462</v>
      </c>
      <c r="C28" s="188">
        <f>C5+C21</f>
        <v>325992</v>
      </c>
      <c r="D28" s="192">
        <f>C28/B28*100</f>
        <v>103.33796146604028</v>
      </c>
      <c r="E28" s="188">
        <f>E5+E21</f>
        <v>298675</v>
      </c>
      <c r="F28" s="193">
        <f t="shared" si="1"/>
        <v>109.14606177283</v>
      </c>
    </row>
    <row r="29" spans="2:6" s="146" customFormat="1" ht="14.25">
      <c r="B29" s="194"/>
      <c r="C29" s="194"/>
      <c r="D29" s="194"/>
      <c r="E29" s="195"/>
      <c r="F29" s="194"/>
    </row>
  </sheetData>
  <sheetProtection/>
  <mergeCells count="2">
    <mergeCell ref="A2:F2"/>
    <mergeCell ref="A3:F3"/>
  </mergeCells>
  <printOptions horizontalCentered="1"/>
  <pageMargins left="0.2" right="0.2" top="0.9798611111111111" bottom="0.9798611111111111" header="0" footer="0"/>
  <pageSetup blackAndWhite="1" horizontalDpi="600" verticalDpi="600" orientation="portrait"/>
</worksheet>
</file>

<file path=xl/worksheets/sheet8.xml><?xml version="1.0" encoding="utf-8"?>
<worksheet xmlns="http://schemas.openxmlformats.org/spreadsheetml/2006/main" xmlns:r="http://schemas.openxmlformats.org/officeDocument/2006/relationships">
  <sheetPr>
    <tabColor rgb="FFC00000"/>
  </sheetPr>
  <dimension ref="A1:B13"/>
  <sheetViews>
    <sheetView workbookViewId="0" topLeftCell="A1">
      <selection activeCell="B7" sqref="B7"/>
    </sheetView>
  </sheetViews>
  <sheetFormatPr defaultColWidth="9.00390625" defaultRowHeight="14.25"/>
  <cols>
    <col min="1" max="1" width="40.625" style="0" customWidth="1"/>
    <col min="2" max="2" width="30.625" style="0" customWidth="1"/>
  </cols>
  <sheetData>
    <row r="1" ht="14.25">
      <c r="A1" s="80" t="s">
        <v>1157</v>
      </c>
    </row>
    <row r="2" spans="1:2" ht="46.5" customHeight="1">
      <c r="A2" s="82" t="s">
        <v>1158</v>
      </c>
      <c r="B2" s="82"/>
    </row>
    <row r="3" spans="1:2" ht="14.25">
      <c r="A3" s="180"/>
      <c r="B3" s="180"/>
    </row>
    <row r="4" spans="1:2" ht="27" customHeight="1">
      <c r="A4" s="83"/>
      <c r="B4" s="84" t="s">
        <v>33</v>
      </c>
    </row>
    <row r="5" spans="1:2" ht="39.75" customHeight="1">
      <c r="A5" s="85" t="s">
        <v>34</v>
      </c>
      <c r="B5" s="181" t="s">
        <v>35</v>
      </c>
    </row>
    <row r="6" spans="1:2" ht="30" customHeight="1">
      <c r="A6" s="182" t="s">
        <v>81</v>
      </c>
      <c r="B6" s="183">
        <v>741123</v>
      </c>
    </row>
    <row r="7" spans="1:2" ht="30" customHeight="1">
      <c r="A7" s="184" t="s">
        <v>82</v>
      </c>
      <c r="B7" s="183">
        <v>4159</v>
      </c>
    </row>
    <row r="8" spans="1:2" ht="30" customHeight="1">
      <c r="A8" s="184" t="s">
        <v>83</v>
      </c>
      <c r="B8" s="183">
        <v>151010</v>
      </c>
    </row>
    <row r="9" spans="1:2" ht="30" customHeight="1">
      <c r="A9" s="184" t="s">
        <v>84</v>
      </c>
      <c r="B9" s="183"/>
    </row>
    <row r="10" spans="1:2" ht="30" customHeight="1">
      <c r="A10" s="184" t="s">
        <v>85</v>
      </c>
      <c r="B10" s="183">
        <v>10747</v>
      </c>
    </row>
    <row r="11" spans="1:2" ht="39.75" customHeight="1">
      <c r="A11" s="185" t="s">
        <v>1159</v>
      </c>
      <c r="B11" s="186">
        <f>SUM(B6:B10)</f>
        <v>907039</v>
      </c>
    </row>
    <row r="12" spans="1:2" ht="30" customHeight="1">
      <c r="A12" s="70"/>
      <c r="B12" s="70"/>
    </row>
    <row r="13" spans="1:2" ht="30" customHeight="1">
      <c r="A13" s="70"/>
      <c r="B13" s="70"/>
    </row>
    <row r="14" ht="30" customHeight="1"/>
    <row r="15" ht="30" customHeight="1"/>
    <row r="16" ht="30" customHeight="1"/>
    <row r="17" ht="30" customHeight="1"/>
    <row r="18" ht="30" customHeight="1"/>
  </sheetData>
  <sheetProtection/>
  <mergeCells count="1">
    <mergeCell ref="A2:B2"/>
  </mergeCells>
  <printOptions horizontalCentered="1"/>
  <pageMargins left="0.38958333333333334" right="0.38958333333333334" top="0.9798611111111111" bottom="0.9798611111111111" header="0.5097222222222222" footer="0.5097222222222222"/>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tabColor rgb="FFFF0000"/>
  </sheetPr>
  <dimension ref="A1:IS1344"/>
  <sheetViews>
    <sheetView showGridLines="0" showZeros="0" workbookViewId="0" topLeftCell="A1">
      <selection activeCell="C1344" sqref="C1344"/>
    </sheetView>
  </sheetViews>
  <sheetFormatPr defaultColWidth="9.125" defaultRowHeight="14.25"/>
  <cols>
    <col min="1" max="1" width="32.375" style="133" customWidth="1"/>
    <col min="2" max="2" width="20.625" style="133" customWidth="1"/>
    <col min="3" max="4" width="15.625" style="172" customWidth="1"/>
    <col min="5" max="5" width="14.375" style="133" customWidth="1"/>
    <col min="6" max="253" width="9.125" style="133" customWidth="1"/>
  </cols>
  <sheetData>
    <row r="1" spans="1:253" ht="14.25">
      <c r="A1" s="80" t="s">
        <v>1160</v>
      </c>
      <c r="B1" s="80"/>
      <c r="C1" s="152"/>
      <c r="D1" s="152"/>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row>
    <row r="2" spans="1:4" s="146" customFormat="1" ht="28.5" customHeight="1">
      <c r="A2" s="173" t="s">
        <v>1161</v>
      </c>
      <c r="B2" s="173"/>
      <c r="C2" s="173"/>
      <c r="D2" s="173"/>
    </row>
    <row r="3" spans="1:4" s="146" customFormat="1" ht="16.5" customHeight="1">
      <c r="A3" s="174" t="s">
        <v>33</v>
      </c>
      <c r="B3" s="174"/>
      <c r="C3" s="174"/>
      <c r="D3" s="174"/>
    </row>
    <row r="4" spans="1:4" ht="30" customHeight="1">
      <c r="A4" s="137" t="s">
        <v>1162</v>
      </c>
      <c r="B4" s="137" t="s">
        <v>53</v>
      </c>
      <c r="C4" s="137" t="s">
        <v>1163</v>
      </c>
      <c r="D4" s="168" t="s">
        <v>1164</v>
      </c>
    </row>
    <row r="5" spans="1:4" s="171" customFormat="1" ht="16.5" customHeight="1">
      <c r="A5" s="175" t="s">
        <v>91</v>
      </c>
      <c r="B5" s="176">
        <f>SUM(B6+B18+B27+B38+B49+B60+B71+B83+B92+B105+B115+B124+B135+B148+B155+B163+B169+B176+B183+B190+B197+B204+B212+B218+B224+B231+B246)</f>
        <v>76682</v>
      </c>
      <c r="C5" s="176">
        <v>65329</v>
      </c>
      <c r="D5" s="177">
        <f>C5/B5*100</f>
        <v>85.1947001903967</v>
      </c>
    </row>
    <row r="6" spans="1:4" ht="16.5" customHeight="1">
      <c r="A6" s="145" t="s">
        <v>92</v>
      </c>
      <c r="B6" s="176">
        <f>SUM(B7:B17)</f>
        <v>2648</v>
      </c>
      <c r="C6" s="176">
        <v>2143</v>
      </c>
      <c r="D6" s="178">
        <f aca="true" t="shared" si="0" ref="D6:D69">C6/B6*100</f>
        <v>80.92900302114803</v>
      </c>
    </row>
    <row r="7" spans="1:4" ht="16.5" customHeight="1">
      <c r="A7" s="145" t="s">
        <v>93</v>
      </c>
      <c r="B7" s="176">
        <v>2338</v>
      </c>
      <c r="C7" s="176">
        <v>1655</v>
      </c>
      <c r="D7" s="178">
        <f t="shared" si="0"/>
        <v>70.78699743370403</v>
      </c>
    </row>
    <row r="8" spans="1:4" ht="16.5" customHeight="1">
      <c r="A8" s="145" t="s">
        <v>94</v>
      </c>
      <c r="B8" s="176">
        <v>0</v>
      </c>
      <c r="C8" s="176">
        <v>69</v>
      </c>
      <c r="D8" s="178" t="e">
        <f t="shared" si="0"/>
        <v>#DIV/0!</v>
      </c>
    </row>
    <row r="9" spans="1:4" ht="16.5" customHeight="1">
      <c r="A9" s="145" t="s">
        <v>95</v>
      </c>
      <c r="B9" s="176">
        <v>1</v>
      </c>
      <c r="C9" s="176">
        <v>0</v>
      </c>
      <c r="D9" s="178">
        <f t="shared" si="0"/>
        <v>0</v>
      </c>
    </row>
    <row r="10" spans="1:4" ht="16.5" customHeight="1">
      <c r="A10" s="145" t="s">
        <v>96</v>
      </c>
      <c r="B10" s="176">
        <v>195</v>
      </c>
      <c r="C10" s="176">
        <v>284</v>
      </c>
      <c r="D10" s="178">
        <f t="shared" si="0"/>
        <v>145.64102564102564</v>
      </c>
    </row>
    <row r="11" spans="1:4" ht="16.5" customHeight="1">
      <c r="A11" s="145" t="s">
        <v>97</v>
      </c>
      <c r="B11" s="176">
        <v>0</v>
      </c>
      <c r="C11" s="176">
        <v>0</v>
      </c>
      <c r="D11" s="178" t="e">
        <f t="shared" si="0"/>
        <v>#DIV/0!</v>
      </c>
    </row>
    <row r="12" spans="1:4" ht="16.5" customHeight="1">
      <c r="A12" s="145" t="s">
        <v>98</v>
      </c>
      <c r="B12" s="176">
        <v>0</v>
      </c>
      <c r="C12" s="176">
        <v>0</v>
      </c>
      <c r="D12" s="178" t="e">
        <f t="shared" si="0"/>
        <v>#DIV/0!</v>
      </c>
    </row>
    <row r="13" spans="1:4" ht="16.5" customHeight="1">
      <c r="A13" s="145" t="s">
        <v>99</v>
      </c>
      <c r="B13" s="176">
        <v>0</v>
      </c>
      <c r="C13" s="176">
        <v>0</v>
      </c>
      <c r="D13" s="178" t="e">
        <f t="shared" si="0"/>
        <v>#DIV/0!</v>
      </c>
    </row>
    <row r="14" spans="1:4" ht="16.5" customHeight="1">
      <c r="A14" s="145" t="s">
        <v>100</v>
      </c>
      <c r="B14" s="176">
        <v>30</v>
      </c>
      <c r="C14" s="176">
        <v>30</v>
      </c>
      <c r="D14" s="178">
        <f t="shared" si="0"/>
        <v>100</v>
      </c>
    </row>
    <row r="15" spans="1:4" ht="16.5" customHeight="1">
      <c r="A15" s="145" t="s">
        <v>101</v>
      </c>
      <c r="B15" s="176">
        <v>0</v>
      </c>
      <c r="C15" s="176">
        <v>0</v>
      </c>
      <c r="D15" s="178" t="e">
        <f t="shared" si="0"/>
        <v>#DIV/0!</v>
      </c>
    </row>
    <row r="16" spans="1:4" ht="16.5" customHeight="1">
      <c r="A16" s="145" t="s">
        <v>102</v>
      </c>
      <c r="B16" s="176">
        <v>0</v>
      </c>
      <c r="C16" s="176">
        <v>0</v>
      </c>
      <c r="D16" s="178" t="e">
        <f t="shared" si="0"/>
        <v>#DIV/0!</v>
      </c>
    </row>
    <row r="17" spans="1:4" ht="16.5" customHeight="1">
      <c r="A17" s="145" t="s">
        <v>103</v>
      </c>
      <c r="B17" s="176">
        <v>84</v>
      </c>
      <c r="C17" s="176">
        <v>105</v>
      </c>
      <c r="D17" s="178">
        <f t="shared" si="0"/>
        <v>125</v>
      </c>
    </row>
    <row r="18" spans="1:4" ht="16.5" customHeight="1">
      <c r="A18" s="145" t="s">
        <v>104</v>
      </c>
      <c r="B18" s="176">
        <f>SUM(B19:B26)</f>
        <v>1957</v>
      </c>
      <c r="C18" s="176">
        <v>1790</v>
      </c>
      <c r="D18" s="178">
        <f t="shared" si="0"/>
        <v>91.4665304036791</v>
      </c>
    </row>
    <row r="19" spans="1:4" ht="16.5" customHeight="1">
      <c r="A19" s="145" t="s">
        <v>93</v>
      </c>
      <c r="B19" s="176">
        <v>1395</v>
      </c>
      <c r="C19" s="176">
        <v>1273</v>
      </c>
      <c r="D19" s="178">
        <f t="shared" si="0"/>
        <v>91.25448028673834</v>
      </c>
    </row>
    <row r="20" spans="1:4" ht="16.5" customHeight="1">
      <c r="A20" s="145" t="s">
        <v>94</v>
      </c>
      <c r="B20" s="176">
        <v>0</v>
      </c>
      <c r="C20" s="176">
        <v>0</v>
      </c>
      <c r="D20" s="178" t="e">
        <f t="shared" si="0"/>
        <v>#DIV/0!</v>
      </c>
    </row>
    <row r="21" spans="1:4" ht="16.5" customHeight="1">
      <c r="A21" s="145" t="s">
        <v>95</v>
      </c>
      <c r="B21" s="176">
        <v>0</v>
      </c>
      <c r="C21" s="176">
        <v>0</v>
      </c>
      <c r="D21" s="178" t="e">
        <f t="shared" si="0"/>
        <v>#DIV/0!</v>
      </c>
    </row>
    <row r="22" spans="1:4" ht="16.5" customHeight="1">
      <c r="A22" s="145" t="s">
        <v>105</v>
      </c>
      <c r="B22" s="176">
        <v>214</v>
      </c>
      <c r="C22" s="176">
        <v>330</v>
      </c>
      <c r="D22" s="178">
        <f t="shared" si="0"/>
        <v>154.20560747663552</v>
      </c>
    </row>
    <row r="23" spans="1:4" ht="16.5" customHeight="1">
      <c r="A23" s="145" t="s">
        <v>106</v>
      </c>
      <c r="B23" s="176">
        <v>9</v>
      </c>
      <c r="C23" s="176">
        <v>8</v>
      </c>
      <c r="D23" s="178">
        <f t="shared" si="0"/>
        <v>88.88888888888889</v>
      </c>
    </row>
    <row r="24" spans="1:4" ht="16.5" customHeight="1">
      <c r="A24" s="145" t="s">
        <v>107</v>
      </c>
      <c r="B24" s="176">
        <v>0</v>
      </c>
      <c r="C24" s="176">
        <v>0</v>
      </c>
      <c r="D24" s="178" t="e">
        <f t="shared" si="0"/>
        <v>#DIV/0!</v>
      </c>
    </row>
    <row r="25" spans="1:4" ht="16.5" customHeight="1">
      <c r="A25" s="145" t="s">
        <v>102</v>
      </c>
      <c r="B25" s="176">
        <v>0</v>
      </c>
      <c r="C25" s="176">
        <v>0</v>
      </c>
      <c r="D25" s="178" t="e">
        <f t="shared" si="0"/>
        <v>#DIV/0!</v>
      </c>
    </row>
    <row r="26" spans="1:4" ht="16.5" customHeight="1">
      <c r="A26" s="145" t="s">
        <v>108</v>
      </c>
      <c r="B26" s="176">
        <v>339</v>
      </c>
      <c r="C26" s="176">
        <v>179</v>
      </c>
      <c r="D26" s="178">
        <f t="shared" si="0"/>
        <v>52.8023598820059</v>
      </c>
    </row>
    <row r="27" spans="1:4" ht="16.5" customHeight="1">
      <c r="A27" s="145" t="s">
        <v>109</v>
      </c>
      <c r="B27" s="176">
        <f>SUM(B28:B37)</f>
        <v>9676</v>
      </c>
      <c r="C27" s="176">
        <v>6864</v>
      </c>
      <c r="D27" s="178">
        <f t="shared" si="0"/>
        <v>70.93840429929723</v>
      </c>
    </row>
    <row r="28" spans="1:4" ht="16.5" customHeight="1">
      <c r="A28" s="145" t="s">
        <v>93</v>
      </c>
      <c r="B28" s="176">
        <v>3665</v>
      </c>
      <c r="C28" s="176">
        <v>3473</v>
      </c>
      <c r="D28" s="178">
        <f t="shared" si="0"/>
        <v>94.7612551159618</v>
      </c>
    </row>
    <row r="29" spans="1:4" ht="16.5" customHeight="1">
      <c r="A29" s="145" t="s">
        <v>94</v>
      </c>
      <c r="B29" s="176">
        <v>204</v>
      </c>
      <c r="C29" s="176">
        <v>118</v>
      </c>
      <c r="D29" s="178">
        <f t="shared" si="0"/>
        <v>57.84313725490197</v>
      </c>
    </row>
    <row r="30" spans="1:4" ht="16.5" customHeight="1">
      <c r="A30" s="145" t="s">
        <v>95</v>
      </c>
      <c r="B30" s="176">
        <v>691</v>
      </c>
      <c r="C30" s="176">
        <v>308</v>
      </c>
      <c r="D30" s="178">
        <f t="shared" si="0"/>
        <v>44.57308248914617</v>
      </c>
    </row>
    <row r="31" spans="1:4" ht="16.5" customHeight="1">
      <c r="A31" s="145" t="s">
        <v>110</v>
      </c>
      <c r="B31" s="176">
        <v>0</v>
      </c>
      <c r="C31" s="176">
        <v>108</v>
      </c>
      <c r="D31" s="178" t="e">
        <f t="shared" si="0"/>
        <v>#DIV/0!</v>
      </c>
    </row>
    <row r="32" spans="1:4" ht="16.5" customHeight="1">
      <c r="A32" s="145" t="s">
        <v>111</v>
      </c>
      <c r="B32" s="176">
        <v>44</v>
      </c>
      <c r="C32" s="176">
        <v>0</v>
      </c>
      <c r="D32" s="178">
        <f t="shared" si="0"/>
        <v>0</v>
      </c>
    </row>
    <row r="33" spans="1:4" ht="16.5" customHeight="1">
      <c r="A33" s="145" t="s">
        <v>112</v>
      </c>
      <c r="B33" s="176">
        <v>1847</v>
      </c>
      <c r="C33" s="176">
        <v>783</v>
      </c>
      <c r="D33" s="178">
        <f t="shared" si="0"/>
        <v>42.39306984298863</v>
      </c>
    </row>
    <row r="34" spans="1:4" ht="16.5" customHeight="1">
      <c r="A34" s="145" t="s">
        <v>113</v>
      </c>
      <c r="B34" s="176">
        <v>1000</v>
      </c>
      <c r="C34" s="176">
        <v>923</v>
      </c>
      <c r="D34" s="178">
        <f t="shared" si="0"/>
        <v>92.30000000000001</v>
      </c>
    </row>
    <row r="35" spans="1:4" ht="16.5" customHeight="1">
      <c r="A35" s="145" t="s">
        <v>114</v>
      </c>
      <c r="B35" s="176">
        <v>0</v>
      </c>
      <c r="C35" s="176">
        <v>0</v>
      </c>
      <c r="D35" s="178" t="e">
        <f t="shared" si="0"/>
        <v>#DIV/0!</v>
      </c>
    </row>
    <row r="36" spans="1:4" ht="16.5" customHeight="1">
      <c r="A36" s="145" t="s">
        <v>102</v>
      </c>
      <c r="B36" s="176">
        <v>0</v>
      </c>
      <c r="C36" s="176">
        <v>0</v>
      </c>
      <c r="D36" s="178" t="e">
        <f t="shared" si="0"/>
        <v>#DIV/0!</v>
      </c>
    </row>
    <row r="37" spans="1:4" ht="16.5" customHeight="1">
      <c r="A37" s="145" t="s">
        <v>115</v>
      </c>
      <c r="B37" s="176">
        <v>2225</v>
      </c>
      <c r="C37" s="176">
        <v>1151</v>
      </c>
      <c r="D37" s="178">
        <f t="shared" si="0"/>
        <v>51.73033707865169</v>
      </c>
    </row>
    <row r="38" spans="1:4" ht="16.5" customHeight="1">
      <c r="A38" s="145" t="s">
        <v>116</v>
      </c>
      <c r="B38" s="176">
        <f>SUM(B39:B48)</f>
        <v>3138</v>
      </c>
      <c r="C38" s="176">
        <v>3415</v>
      </c>
      <c r="D38" s="178">
        <f t="shared" si="0"/>
        <v>108.82727852135119</v>
      </c>
    </row>
    <row r="39" spans="1:4" ht="16.5" customHeight="1">
      <c r="A39" s="145" t="s">
        <v>93</v>
      </c>
      <c r="B39" s="176">
        <v>1490</v>
      </c>
      <c r="C39" s="176">
        <v>1867</v>
      </c>
      <c r="D39" s="178">
        <f t="shared" si="0"/>
        <v>125.30201342281879</v>
      </c>
    </row>
    <row r="40" spans="1:4" ht="16.5" customHeight="1">
      <c r="A40" s="145" t="s">
        <v>94</v>
      </c>
      <c r="B40" s="176">
        <v>180</v>
      </c>
      <c r="C40" s="176">
        <v>10</v>
      </c>
      <c r="D40" s="178">
        <f t="shared" si="0"/>
        <v>5.555555555555555</v>
      </c>
    </row>
    <row r="41" spans="1:4" ht="16.5" customHeight="1">
      <c r="A41" s="145" t="s">
        <v>95</v>
      </c>
      <c r="B41" s="176">
        <v>0</v>
      </c>
      <c r="C41" s="176">
        <v>0</v>
      </c>
      <c r="D41" s="178" t="e">
        <f t="shared" si="0"/>
        <v>#DIV/0!</v>
      </c>
    </row>
    <row r="42" spans="1:4" ht="16.5" customHeight="1">
      <c r="A42" s="145" t="s">
        <v>117</v>
      </c>
      <c r="B42" s="176">
        <v>250</v>
      </c>
      <c r="C42" s="176">
        <v>0</v>
      </c>
      <c r="D42" s="178">
        <f t="shared" si="0"/>
        <v>0</v>
      </c>
    </row>
    <row r="43" spans="1:4" ht="16.5" customHeight="1">
      <c r="A43" s="145" t="s">
        <v>118</v>
      </c>
      <c r="B43" s="176">
        <v>0</v>
      </c>
      <c r="C43" s="176">
        <v>0</v>
      </c>
      <c r="D43" s="178" t="e">
        <f t="shared" si="0"/>
        <v>#DIV/0!</v>
      </c>
    </row>
    <row r="44" spans="1:4" ht="16.5" customHeight="1">
      <c r="A44" s="145" t="s">
        <v>119</v>
      </c>
      <c r="B44" s="176">
        <v>0</v>
      </c>
      <c r="C44" s="176">
        <v>0</v>
      </c>
      <c r="D44" s="178" t="e">
        <f t="shared" si="0"/>
        <v>#DIV/0!</v>
      </c>
    </row>
    <row r="45" spans="1:4" ht="16.5" customHeight="1">
      <c r="A45" s="145" t="s">
        <v>120</v>
      </c>
      <c r="B45" s="176">
        <v>0</v>
      </c>
      <c r="C45" s="176">
        <v>0</v>
      </c>
      <c r="D45" s="178" t="e">
        <f t="shared" si="0"/>
        <v>#DIV/0!</v>
      </c>
    </row>
    <row r="46" spans="1:4" ht="16.5" customHeight="1">
      <c r="A46" s="145" t="s">
        <v>121</v>
      </c>
      <c r="B46" s="176">
        <v>17</v>
      </c>
      <c r="C46" s="176">
        <v>18</v>
      </c>
      <c r="D46" s="178">
        <f t="shared" si="0"/>
        <v>105.88235294117648</v>
      </c>
    </row>
    <row r="47" spans="1:4" ht="16.5" customHeight="1">
      <c r="A47" s="145" t="s">
        <v>102</v>
      </c>
      <c r="B47" s="176">
        <v>368</v>
      </c>
      <c r="C47" s="176">
        <v>841</v>
      </c>
      <c r="D47" s="178">
        <f t="shared" si="0"/>
        <v>228.5326086956522</v>
      </c>
    </row>
    <row r="48" spans="1:4" ht="16.5" customHeight="1">
      <c r="A48" s="145" t="s">
        <v>122</v>
      </c>
      <c r="B48" s="176">
        <v>833</v>
      </c>
      <c r="C48" s="176">
        <v>679</v>
      </c>
      <c r="D48" s="178">
        <f t="shared" si="0"/>
        <v>81.5126050420168</v>
      </c>
    </row>
    <row r="49" spans="1:4" ht="16.5" customHeight="1">
      <c r="A49" s="145" t="s">
        <v>123</v>
      </c>
      <c r="B49" s="176">
        <f>SUM(B50:B59)</f>
        <v>1328</v>
      </c>
      <c r="C49" s="176">
        <v>972</v>
      </c>
      <c r="D49" s="178">
        <f t="shared" si="0"/>
        <v>73.19277108433735</v>
      </c>
    </row>
    <row r="50" spans="1:4" ht="16.5" customHeight="1">
      <c r="A50" s="145" t="s">
        <v>93</v>
      </c>
      <c r="B50" s="176">
        <v>688</v>
      </c>
      <c r="C50" s="176">
        <v>614</v>
      </c>
      <c r="D50" s="178">
        <f t="shared" si="0"/>
        <v>89.24418604651163</v>
      </c>
    </row>
    <row r="51" spans="1:4" ht="16.5" customHeight="1">
      <c r="A51" s="145" t="s">
        <v>94</v>
      </c>
      <c r="B51" s="176">
        <v>13</v>
      </c>
      <c r="C51" s="176">
        <v>25</v>
      </c>
      <c r="D51" s="178">
        <f t="shared" si="0"/>
        <v>192.30769230769232</v>
      </c>
    </row>
    <row r="52" spans="1:4" ht="16.5" customHeight="1">
      <c r="A52" s="145" t="s">
        <v>95</v>
      </c>
      <c r="B52" s="176">
        <v>0</v>
      </c>
      <c r="C52" s="176">
        <v>0</v>
      </c>
      <c r="D52" s="178" t="e">
        <f t="shared" si="0"/>
        <v>#DIV/0!</v>
      </c>
    </row>
    <row r="53" spans="1:4" ht="16.5" customHeight="1">
      <c r="A53" s="145" t="s">
        <v>124</v>
      </c>
      <c r="B53" s="176">
        <v>0</v>
      </c>
      <c r="C53" s="176">
        <v>0</v>
      </c>
      <c r="D53" s="178" t="e">
        <f t="shared" si="0"/>
        <v>#DIV/0!</v>
      </c>
    </row>
    <row r="54" spans="1:4" ht="16.5" customHeight="1">
      <c r="A54" s="145" t="s">
        <v>125</v>
      </c>
      <c r="B54" s="176">
        <v>175</v>
      </c>
      <c r="C54" s="176">
        <v>277</v>
      </c>
      <c r="D54" s="178">
        <f t="shared" si="0"/>
        <v>158.2857142857143</v>
      </c>
    </row>
    <row r="55" spans="1:4" ht="16.5" customHeight="1">
      <c r="A55" s="145" t="s">
        <v>126</v>
      </c>
      <c r="B55" s="176">
        <v>0</v>
      </c>
      <c r="C55" s="176">
        <v>0</v>
      </c>
      <c r="D55" s="178" t="e">
        <f t="shared" si="0"/>
        <v>#DIV/0!</v>
      </c>
    </row>
    <row r="56" spans="1:4" ht="16.5" customHeight="1">
      <c r="A56" s="145" t="s">
        <v>127</v>
      </c>
      <c r="B56" s="176">
        <v>0</v>
      </c>
      <c r="C56" s="176">
        <v>45</v>
      </c>
      <c r="D56" s="178" t="e">
        <f t="shared" si="0"/>
        <v>#DIV/0!</v>
      </c>
    </row>
    <row r="57" spans="1:4" ht="16.5" customHeight="1">
      <c r="A57" s="145" t="s">
        <v>128</v>
      </c>
      <c r="B57" s="176">
        <v>327</v>
      </c>
      <c r="C57" s="176">
        <v>6</v>
      </c>
      <c r="D57" s="178">
        <f t="shared" si="0"/>
        <v>1.834862385321101</v>
      </c>
    </row>
    <row r="58" spans="1:4" ht="16.5" customHeight="1">
      <c r="A58" s="145" t="s">
        <v>102</v>
      </c>
      <c r="B58" s="176">
        <v>0</v>
      </c>
      <c r="C58" s="176">
        <v>0</v>
      </c>
      <c r="D58" s="178" t="e">
        <f t="shared" si="0"/>
        <v>#DIV/0!</v>
      </c>
    </row>
    <row r="59" spans="1:4" ht="16.5" customHeight="1">
      <c r="A59" s="145" t="s">
        <v>129</v>
      </c>
      <c r="B59" s="176">
        <v>125</v>
      </c>
      <c r="C59" s="176">
        <v>5</v>
      </c>
      <c r="D59" s="178">
        <f t="shared" si="0"/>
        <v>4</v>
      </c>
    </row>
    <row r="60" spans="1:4" ht="16.5" customHeight="1">
      <c r="A60" s="145" t="s">
        <v>130</v>
      </c>
      <c r="B60" s="176">
        <f>SUM(B61:B70)</f>
        <v>4599</v>
      </c>
      <c r="C60" s="176">
        <v>4782</v>
      </c>
      <c r="D60" s="178">
        <f t="shared" si="0"/>
        <v>103.97912589693412</v>
      </c>
    </row>
    <row r="61" spans="1:4" ht="16.5" customHeight="1">
      <c r="A61" s="145" t="s">
        <v>93</v>
      </c>
      <c r="B61" s="176">
        <v>2322</v>
      </c>
      <c r="C61" s="176">
        <v>2542</v>
      </c>
      <c r="D61" s="178">
        <f t="shared" si="0"/>
        <v>109.47459086993972</v>
      </c>
    </row>
    <row r="62" spans="1:4" ht="16.5" customHeight="1">
      <c r="A62" s="145" t="s">
        <v>94</v>
      </c>
      <c r="B62" s="176">
        <v>0</v>
      </c>
      <c r="C62" s="176">
        <v>0</v>
      </c>
      <c r="D62" s="178" t="e">
        <f t="shared" si="0"/>
        <v>#DIV/0!</v>
      </c>
    </row>
    <row r="63" spans="1:4" ht="16.5" customHeight="1">
      <c r="A63" s="145" t="s">
        <v>95</v>
      </c>
      <c r="B63" s="176">
        <v>0</v>
      </c>
      <c r="C63" s="176">
        <v>0</v>
      </c>
      <c r="D63" s="178" t="e">
        <f t="shared" si="0"/>
        <v>#DIV/0!</v>
      </c>
    </row>
    <row r="64" spans="1:4" ht="16.5" customHeight="1">
      <c r="A64" s="145" t="s">
        <v>131</v>
      </c>
      <c r="B64" s="176">
        <v>0</v>
      </c>
      <c r="C64" s="176">
        <v>0</v>
      </c>
      <c r="D64" s="178" t="e">
        <f t="shared" si="0"/>
        <v>#DIV/0!</v>
      </c>
    </row>
    <row r="65" spans="1:4" ht="16.5" customHeight="1">
      <c r="A65" s="145" t="s">
        <v>132</v>
      </c>
      <c r="B65" s="176">
        <v>30</v>
      </c>
      <c r="C65" s="176">
        <v>174</v>
      </c>
      <c r="D65" s="178">
        <f t="shared" si="0"/>
        <v>580</v>
      </c>
    </row>
    <row r="66" spans="1:4" ht="16.5" customHeight="1">
      <c r="A66" s="145" t="s">
        <v>133</v>
      </c>
      <c r="B66" s="176">
        <v>0</v>
      </c>
      <c r="C66" s="176">
        <v>0</v>
      </c>
      <c r="D66" s="178" t="e">
        <f t="shared" si="0"/>
        <v>#DIV/0!</v>
      </c>
    </row>
    <row r="67" spans="1:4" ht="16.5" customHeight="1">
      <c r="A67" s="145" t="s">
        <v>134</v>
      </c>
      <c r="B67" s="176">
        <v>35</v>
      </c>
      <c r="C67" s="176">
        <v>343</v>
      </c>
      <c r="D67" s="178">
        <f t="shared" si="0"/>
        <v>980.0000000000001</v>
      </c>
    </row>
    <row r="68" spans="1:4" ht="16.5" customHeight="1">
      <c r="A68" s="145" t="s">
        <v>135</v>
      </c>
      <c r="B68" s="176">
        <v>850</v>
      </c>
      <c r="C68" s="176">
        <v>366</v>
      </c>
      <c r="D68" s="178">
        <f t="shared" si="0"/>
        <v>43.05882352941177</v>
      </c>
    </row>
    <row r="69" spans="1:4" ht="16.5" customHeight="1">
      <c r="A69" s="145" t="s">
        <v>102</v>
      </c>
      <c r="B69" s="176">
        <v>0</v>
      </c>
      <c r="C69" s="176">
        <v>0</v>
      </c>
      <c r="D69" s="178" t="e">
        <f t="shared" si="0"/>
        <v>#DIV/0!</v>
      </c>
    </row>
    <row r="70" spans="1:4" ht="16.5" customHeight="1">
      <c r="A70" s="145" t="s">
        <v>136</v>
      </c>
      <c r="B70" s="176">
        <v>1362</v>
      </c>
      <c r="C70" s="176">
        <v>1357</v>
      </c>
      <c r="D70" s="178">
        <f aca="true" t="shared" si="1" ref="D70:D133">C70/B70*100</f>
        <v>99.63289280469897</v>
      </c>
    </row>
    <row r="71" spans="1:4" ht="16.5" customHeight="1">
      <c r="A71" s="145" t="s">
        <v>137</v>
      </c>
      <c r="B71" s="176">
        <f>SUM(B72:B82)</f>
        <v>9705</v>
      </c>
      <c r="C71" s="176">
        <v>6305</v>
      </c>
      <c r="D71" s="178">
        <f t="shared" si="1"/>
        <v>64.96651210716125</v>
      </c>
    </row>
    <row r="72" spans="1:4" ht="16.5" customHeight="1">
      <c r="A72" s="145" t="s">
        <v>93</v>
      </c>
      <c r="B72" s="176">
        <v>0</v>
      </c>
      <c r="C72" s="176">
        <v>0</v>
      </c>
      <c r="D72" s="178" t="e">
        <f t="shared" si="1"/>
        <v>#DIV/0!</v>
      </c>
    </row>
    <row r="73" spans="1:4" ht="16.5" customHeight="1">
      <c r="A73" s="145" t="s">
        <v>94</v>
      </c>
      <c r="B73" s="176">
        <v>0</v>
      </c>
      <c r="C73" s="176">
        <v>0</v>
      </c>
      <c r="D73" s="178" t="e">
        <f t="shared" si="1"/>
        <v>#DIV/0!</v>
      </c>
    </row>
    <row r="74" spans="1:4" ht="16.5" customHeight="1">
      <c r="A74" s="145" t="s">
        <v>95</v>
      </c>
      <c r="B74" s="176">
        <v>0</v>
      </c>
      <c r="C74" s="176">
        <v>0</v>
      </c>
      <c r="D74" s="178" t="e">
        <f t="shared" si="1"/>
        <v>#DIV/0!</v>
      </c>
    </row>
    <row r="75" spans="1:4" ht="16.5" customHeight="1">
      <c r="A75" s="145" t="s">
        <v>138</v>
      </c>
      <c r="B75" s="176">
        <v>0</v>
      </c>
      <c r="C75" s="176">
        <v>0</v>
      </c>
      <c r="D75" s="178" t="e">
        <f t="shared" si="1"/>
        <v>#DIV/0!</v>
      </c>
    </row>
    <row r="76" spans="1:4" ht="16.5" customHeight="1">
      <c r="A76" s="145" t="s">
        <v>139</v>
      </c>
      <c r="B76" s="176">
        <v>0</v>
      </c>
      <c r="C76" s="176">
        <v>0</v>
      </c>
      <c r="D76" s="178" t="e">
        <f t="shared" si="1"/>
        <v>#DIV/0!</v>
      </c>
    </row>
    <row r="77" spans="1:4" ht="16.5" customHeight="1">
      <c r="A77" s="145" t="s">
        <v>140</v>
      </c>
      <c r="B77" s="176">
        <v>0</v>
      </c>
      <c r="C77" s="176">
        <v>0</v>
      </c>
      <c r="D77" s="178" t="e">
        <f t="shared" si="1"/>
        <v>#DIV/0!</v>
      </c>
    </row>
    <row r="78" spans="1:4" ht="16.5" customHeight="1">
      <c r="A78" s="145" t="s">
        <v>141</v>
      </c>
      <c r="B78" s="176">
        <v>0</v>
      </c>
      <c r="C78" s="176">
        <v>0</v>
      </c>
      <c r="D78" s="178" t="e">
        <f t="shared" si="1"/>
        <v>#DIV/0!</v>
      </c>
    </row>
    <row r="79" spans="1:4" ht="16.5" customHeight="1">
      <c r="A79" s="145" t="s">
        <v>142</v>
      </c>
      <c r="B79" s="176">
        <v>0</v>
      </c>
      <c r="C79" s="176">
        <v>0</v>
      </c>
      <c r="D79" s="178" t="e">
        <f t="shared" si="1"/>
        <v>#DIV/0!</v>
      </c>
    </row>
    <row r="80" spans="1:4" ht="16.5" customHeight="1">
      <c r="A80" s="145" t="s">
        <v>134</v>
      </c>
      <c r="B80" s="176">
        <v>0</v>
      </c>
      <c r="C80" s="176">
        <v>0</v>
      </c>
      <c r="D80" s="178" t="e">
        <f t="shared" si="1"/>
        <v>#DIV/0!</v>
      </c>
    </row>
    <row r="81" spans="1:4" ht="16.5" customHeight="1">
      <c r="A81" s="145" t="s">
        <v>102</v>
      </c>
      <c r="B81" s="176">
        <v>0</v>
      </c>
      <c r="C81" s="176">
        <v>0</v>
      </c>
      <c r="D81" s="178" t="e">
        <f t="shared" si="1"/>
        <v>#DIV/0!</v>
      </c>
    </row>
    <row r="82" spans="1:4" ht="16.5" customHeight="1">
      <c r="A82" s="145" t="s">
        <v>143</v>
      </c>
      <c r="B82" s="176">
        <v>9705</v>
      </c>
      <c r="C82" s="176">
        <v>6305</v>
      </c>
      <c r="D82" s="178">
        <f t="shared" si="1"/>
        <v>64.96651210716125</v>
      </c>
    </row>
    <row r="83" spans="1:4" ht="16.5" customHeight="1">
      <c r="A83" s="145" t="s">
        <v>144</v>
      </c>
      <c r="B83" s="176">
        <f>SUM(B84:B91)</f>
        <v>2078</v>
      </c>
      <c r="C83" s="176">
        <v>2228</v>
      </c>
      <c r="D83" s="178">
        <f t="shared" si="1"/>
        <v>107.21847930702599</v>
      </c>
    </row>
    <row r="84" spans="1:4" ht="16.5" customHeight="1">
      <c r="A84" s="145" t="s">
        <v>93</v>
      </c>
      <c r="B84" s="176">
        <v>1289</v>
      </c>
      <c r="C84" s="176">
        <v>1618</v>
      </c>
      <c r="D84" s="178">
        <f t="shared" si="1"/>
        <v>125.52366175329712</v>
      </c>
    </row>
    <row r="85" spans="1:4" ht="16.5" customHeight="1">
      <c r="A85" s="145" t="s">
        <v>94</v>
      </c>
      <c r="B85" s="176">
        <v>3</v>
      </c>
      <c r="C85" s="176">
        <v>52</v>
      </c>
      <c r="D85" s="178">
        <f t="shared" si="1"/>
        <v>1733.3333333333333</v>
      </c>
    </row>
    <row r="86" spans="1:4" ht="16.5" customHeight="1">
      <c r="A86" s="145" t="s">
        <v>95</v>
      </c>
      <c r="B86" s="176">
        <v>0</v>
      </c>
      <c r="C86" s="176">
        <v>0</v>
      </c>
      <c r="D86" s="178" t="e">
        <f t="shared" si="1"/>
        <v>#DIV/0!</v>
      </c>
    </row>
    <row r="87" spans="1:4" ht="16.5" customHeight="1">
      <c r="A87" s="145" t="s">
        <v>145</v>
      </c>
      <c r="B87" s="176">
        <v>606</v>
      </c>
      <c r="C87" s="176">
        <v>270</v>
      </c>
      <c r="D87" s="178">
        <f t="shared" si="1"/>
        <v>44.554455445544555</v>
      </c>
    </row>
    <row r="88" spans="1:4" ht="16.5" customHeight="1">
      <c r="A88" s="145" t="s">
        <v>146</v>
      </c>
      <c r="B88" s="176">
        <v>0</v>
      </c>
      <c r="C88" s="176">
        <v>0</v>
      </c>
      <c r="D88" s="178" t="e">
        <f t="shared" si="1"/>
        <v>#DIV/0!</v>
      </c>
    </row>
    <row r="89" spans="1:4" ht="16.5" customHeight="1">
      <c r="A89" s="145" t="s">
        <v>134</v>
      </c>
      <c r="B89" s="176">
        <v>0</v>
      </c>
      <c r="C89" s="176">
        <v>0</v>
      </c>
      <c r="D89" s="178" t="e">
        <f t="shared" si="1"/>
        <v>#DIV/0!</v>
      </c>
    </row>
    <row r="90" spans="1:4" ht="16.5" customHeight="1">
      <c r="A90" s="145" t="s">
        <v>102</v>
      </c>
      <c r="B90" s="176">
        <v>180</v>
      </c>
      <c r="C90" s="176">
        <v>229</v>
      </c>
      <c r="D90" s="178">
        <f t="shared" si="1"/>
        <v>127.22222222222221</v>
      </c>
    </row>
    <row r="91" spans="1:4" ht="16.5" customHeight="1">
      <c r="A91" s="145" t="s">
        <v>147</v>
      </c>
      <c r="B91" s="176">
        <v>0</v>
      </c>
      <c r="C91" s="176">
        <v>59</v>
      </c>
      <c r="D91" s="178" t="e">
        <f t="shared" si="1"/>
        <v>#DIV/0!</v>
      </c>
    </row>
    <row r="92" spans="1:4" ht="16.5" customHeight="1">
      <c r="A92" s="145" t="s">
        <v>148</v>
      </c>
      <c r="B92" s="176">
        <f>SUM(B93:B104)</f>
        <v>166</v>
      </c>
      <c r="C92" s="176">
        <v>0</v>
      </c>
      <c r="D92" s="178">
        <f t="shared" si="1"/>
        <v>0</v>
      </c>
    </row>
    <row r="93" spans="1:4" ht="16.5" customHeight="1">
      <c r="A93" s="145" t="s">
        <v>93</v>
      </c>
      <c r="B93" s="176">
        <v>134</v>
      </c>
      <c r="C93" s="176">
        <v>0</v>
      </c>
      <c r="D93" s="178">
        <f t="shared" si="1"/>
        <v>0</v>
      </c>
    </row>
    <row r="94" spans="1:4" ht="16.5" customHeight="1">
      <c r="A94" s="145" t="s">
        <v>94</v>
      </c>
      <c r="B94" s="176">
        <v>0</v>
      </c>
      <c r="C94" s="176">
        <v>0</v>
      </c>
      <c r="D94" s="178" t="e">
        <f t="shared" si="1"/>
        <v>#DIV/0!</v>
      </c>
    </row>
    <row r="95" spans="1:4" ht="16.5" customHeight="1">
      <c r="A95" s="145" t="s">
        <v>95</v>
      </c>
      <c r="B95" s="176">
        <v>0</v>
      </c>
      <c r="C95" s="176">
        <v>0</v>
      </c>
      <c r="D95" s="178" t="e">
        <f t="shared" si="1"/>
        <v>#DIV/0!</v>
      </c>
    </row>
    <row r="96" spans="1:4" ht="16.5" customHeight="1">
      <c r="A96" s="145" t="s">
        <v>149</v>
      </c>
      <c r="B96" s="176">
        <v>0</v>
      </c>
      <c r="C96" s="176">
        <v>0</v>
      </c>
      <c r="D96" s="178" t="e">
        <f t="shared" si="1"/>
        <v>#DIV/0!</v>
      </c>
    </row>
    <row r="97" spans="1:4" ht="16.5" customHeight="1">
      <c r="A97" s="145" t="s">
        <v>150</v>
      </c>
      <c r="B97" s="176">
        <v>0</v>
      </c>
      <c r="C97" s="176">
        <v>0</v>
      </c>
      <c r="D97" s="178" t="e">
        <f t="shared" si="1"/>
        <v>#DIV/0!</v>
      </c>
    </row>
    <row r="98" spans="1:4" ht="16.5" customHeight="1">
      <c r="A98" s="145" t="s">
        <v>134</v>
      </c>
      <c r="B98" s="176">
        <v>0</v>
      </c>
      <c r="C98" s="176">
        <v>0</v>
      </c>
      <c r="D98" s="178" t="e">
        <f t="shared" si="1"/>
        <v>#DIV/0!</v>
      </c>
    </row>
    <row r="99" spans="1:4" ht="16.5" customHeight="1">
      <c r="A99" s="145" t="s">
        <v>151</v>
      </c>
      <c r="B99" s="176">
        <v>0</v>
      </c>
      <c r="C99" s="176">
        <v>0</v>
      </c>
      <c r="D99" s="178" t="e">
        <f t="shared" si="1"/>
        <v>#DIV/0!</v>
      </c>
    </row>
    <row r="100" spans="1:4" ht="16.5" customHeight="1">
      <c r="A100" s="145" t="s">
        <v>152</v>
      </c>
      <c r="B100" s="176">
        <v>0</v>
      </c>
      <c r="C100" s="176">
        <v>0</v>
      </c>
      <c r="D100" s="178" t="e">
        <f t="shared" si="1"/>
        <v>#DIV/0!</v>
      </c>
    </row>
    <row r="101" spans="1:4" ht="16.5" customHeight="1">
      <c r="A101" s="145" t="s">
        <v>153</v>
      </c>
      <c r="B101" s="176">
        <v>0</v>
      </c>
      <c r="C101" s="176">
        <v>0</v>
      </c>
      <c r="D101" s="178" t="e">
        <f t="shared" si="1"/>
        <v>#DIV/0!</v>
      </c>
    </row>
    <row r="102" spans="1:4" ht="16.5" customHeight="1">
      <c r="A102" s="145" t="s">
        <v>154</v>
      </c>
      <c r="B102" s="176">
        <v>0</v>
      </c>
      <c r="C102" s="176">
        <v>0</v>
      </c>
      <c r="D102" s="178" t="e">
        <f t="shared" si="1"/>
        <v>#DIV/0!</v>
      </c>
    </row>
    <row r="103" spans="1:4" ht="16.5" customHeight="1">
      <c r="A103" s="145" t="s">
        <v>102</v>
      </c>
      <c r="B103" s="176">
        <v>0</v>
      </c>
      <c r="C103" s="176">
        <v>0</v>
      </c>
      <c r="D103" s="178" t="e">
        <f t="shared" si="1"/>
        <v>#DIV/0!</v>
      </c>
    </row>
    <row r="104" spans="1:4" ht="16.5" customHeight="1">
      <c r="A104" s="145" t="s">
        <v>155</v>
      </c>
      <c r="B104" s="176">
        <v>32</v>
      </c>
      <c r="C104" s="176">
        <v>0</v>
      </c>
      <c r="D104" s="178">
        <f t="shared" si="1"/>
        <v>0</v>
      </c>
    </row>
    <row r="105" spans="1:4" ht="16.5" customHeight="1">
      <c r="A105" s="145" t="s">
        <v>156</v>
      </c>
      <c r="B105" s="176">
        <f>SUM(B106:B114)</f>
        <v>857</v>
      </c>
      <c r="C105" s="176">
        <v>872</v>
      </c>
      <c r="D105" s="178">
        <f t="shared" si="1"/>
        <v>101.7502917152859</v>
      </c>
    </row>
    <row r="106" spans="1:4" ht="16.5" customHeight="1">
      <c r="A106" s="145" t="s">
        <v>93</v>
      </c>
      <c r="B106" s="176">
        <v>412</v>
      </c>
      <c r="C106" s="176">
        <v>389</v>
      </c>
      <c r="D106" s="178">
        <f t="shared" si="1"/>
        <v>94.41747572815534</v>
      </c>
    </row>
    <row r="107" spans="1:4" ht="16.5" customHeight="1">
      <c r="A107" s="145" t="s">
        <v>94</v>
      </c>
      <c r="B107" s="176">
        <v>0</v>
      </c>
      <c r="C107" s="176">
        <v>0</v>
      </c>
      <c r="D107" s="178" t="e">
        <f t="shared" si="1"/>
        <v>#DIV/0!</v>
      </c>
    </row>
    <row r="108" spans="1:4" ht="16.5" customHeight="1">
      <c r="A108" s="145" t="s">
        <v>95</v>
      </c>
      <c r="B108" s="176">
        <v>0</v>
      </c>
      <c r="C108" s="176">
        <v>0</v>
      </c>
      <c r="D108" s="178" t="e">
        <f t="shared" si="1"/>
        <v>#DIV/0!</v>
      </c>
    </row>
    <row r="109" spans="1:4" ht="16.5" customHeight="1">
      <c r="A109" s="145" t="s">
        <v>157</v>
      </c>
      <c r="B109" s="176">
        <v>0</v>
      </c>
      <c r="C109" s="176">
        <v>0</v>
      </c>
      <c r="D109" s="178" t="e">
        <f t="shared" si="1"/>
        <v>#DIV/0!</v>
      </c>
    </row>
    <row r="110" spans="1:4" ht="16.5" customHeight="1">
      <c r="A110" s="145" t="s">
        <v>158</v>
      </c>
      <c r="B110" s="176">
        <v>0</v>
      </c>
      <c r="C110" s="176">
        <v>0</v>
      </c>
      <c r="D110" s="178" t="e">
        <f t="shared" si="1"/>
        <v>#DIV/0!</v>
      </c>
    </row>
    <row r="111" spans="1:4" ht="16.5" customHeight="1">
      <c r="A111" s="145" t="s">
        <v>159</v>
      </c>
      <c r="B111" s="176">
        <v>0</v>
      </c>
      <c r="C111" s="176">
        <v>0</v>
      </c>
      <c r="D111" s="178" t="e">
        <f t="shared" si="1"/>
        <v>#DIV/0!</v>
      </c>
    </row>
    <row r="112" spans="1:4" ht="16.5" customHeight="1">
      <c r="A112" s="145" t="s">
        <v>160</v>
      </c>
      <c r="B112" s="176">
        <v>330</v>
      </c>
      <c r="C112" s="176">
        <v>448</v>
      </c>
      <c r="D112" s="178">
        <f t="shared" si="1"/>
        <v>135.75757575757578</v>
      </c>
    </row>
    <row r="113" spans="1:4" ht="16.5" customHeight="1">
      <c r="A113" s="145" t="s">
        <v>102</v>
      </c>
      <c r="B113" s="176">
        <v>0</v>
      </c>
      <c r="C113" s="176">
        <v>0</v>
      </c>
      <c r="D113" s="178" t="e">
        <f t="shared" si="1"/>
        <v>#DIV/0!</v>
      </c>
    </row>
    <row r="114" spans="1:4" ht="16.5" customHeight="1">
      <c r="A114" s="145" t="s">
        <v>161</v>
      </c>
      <c r="B114" s="176">
        <v>115</v>
      </c>
      <c r="C114" s="176">
        <v>35</v>
      </c>
      <c r="D114" s="178">
        <f t="shared" si="1"/>
        <v>30.434782608695656</v>
      </c>
    </row>
    <row r="115" spans="1:4" ht="16.5" customHeight="1">
      <c r="A115" s="145" t="s">
        <v>162</v>
      </c>
      <c r="B115" s="176">
        <f>SUM(B116:B123)</f>
        <v>4498</v>
      </c>
      <c r="C115" s="176">
        <v>6992</v>
      </c>
      <c r="D115" s="178">
        <f t="shared" si="1"/>
        <v>155.44686527345485</v>
      </c>
    </row>
    <row r="116" spans="1:4" ht="16.5" customHeight="1">
      <c r="A116" s="145" t="s">
        <v>93</v>
      </c>
      <c r="B116" s="176">
        <v>3230</v>
      </c>
      <c r="C116" s="176">
        <v>6492</v>
      </c>
      <c r="D116" s="178">
        <f t="shared" si="1"/>
        <v>200.9907120743034</v>
      </c>
    </row>
    <row r="117" spans="1:4" ht="16.5" customHeight="1">
      <c r="A117" s="145" t="s">
        <v>94</v>
      </c>
      <c r="B117" s="176">
        <v>138</v>
      </c>
      <c r="C117" s="176">
        <v>500</v>
      </c>
      <c r="D117" s="178">
        <f t="shared" si="1"/>
        <v>362.3188405797101</v>
      </c>
    </row>
    <row r="118" spans="1:4" ht="16.5" customHeight="1">
      <c r="A118" s="145" t="s">
        <v>95</v>
      </c>
      <c r="B118" s="176">
        <v>0</v>
      </c>
      <c r="C118" s="176">
        <v>0</v>
      </c>
      <c r="D118" s="178" t="e">
        <f t="shared" si="1"/>
        <v>#DIV/0!</v>
      </c>
    </row>
    <row r="119" spans="1:4" ht="16.5" customHeight="1">
      <c r="A119" s="145" t="s">
        <v>163</v>
      </c>
      <c r="B119" s="176">
        <v>0</v>
      </c>
      <c r="C119" s="176">
        <v>0</v>
      </c>
      <c r="D119" s="178" t="e">
        <f t="shared" si="1"/>
        <v>#DIV/0!</v>
      </c>
    </row>
    <row r="120" spans="1:4" ht="16.5" customHeight="1">
      <c r="A120" s="145" t="s">
        <v>164</v>
      </c>
      <c r="B120" s="176">
        <v>0</v>
      </c>
      <c r="C120" s="176">
        <v>0</v>
      </c>
      <c r="D120" s="178" t="e">
        <f t="shared" si="1"/>
        <v>#DIV/0!</v>
      </c>
    </row>
    <row r="121" spans="1:4" ht="16.5" customHeight="1">
      <c r="A121" s="145" t="s">
        <v>165</v>
      </c>
      <c r="B121" s="176">
        <v>0</v>
      </c>
      <c r="C121" s="176">
        <v>0</v>
      </c>
      <c r="D121" s="178" t="e">
        <f t="shared" si="1"/>
        <v>#DIV/0!</v>
      </c>
    </row>
    <row r="122" spans="1:4" ht="16.5" customHeight="1">
      <c r="A122" s="145" t="s">
        <v>102</v>
      </c>
      <c r="B122" s="176">
        <v>0</v>
      </c>
      <c r="C122" s="176">
        <v>0</v>
      </c>
      <c r="D122" s="178" t="e">
        <f t="shared" si="1"/>
        <v>#DIV/0!</v>
      </c>
    </row>
    <row r="123" spans="1:4" ht="16.5" customHeight="1">
      <c r="A123" s="145" t="s">
        <v>166</v>
      </c>
      <c r="B123" s="176">
        <v>1130</v>
      </c>
      <c r="C123" s="176">
        <v>0</v>
      </c>
      <c r="D123" s="178">
        <f t="shared" si="1"/>
        <v>0</v>
      </c>
    </row>
    <row r="124" spans="1:4" ht="16.5" customHeight="1">
      <c r="A124" s="145" t="s">
        <v>167</v>
      </c>
      <c r="B124" s="176">
        <f>SUM(B125:B134)</f>
        <v>1145</v>
      </c>
      <c r="C124" s="176">
        <v>2287</v>
      </c>
      <c r="D124" s="178">
        <f t="shared" si="1"/>
        <v>199.73799126637556</v>
      </c>
    </row>
    <row r="125" spans="1:4" ht="16.5" customHeight="1">
      <c r="A125" s="145" t="s">
        <v>93</v>
      </c>
      <c r="B125" s="176">
        <v>748</v>
      </c>
      <c r="C125" s="176">
        <v>866</v>
      </c>
      <c r="D125" s="178">
        <f t="shared" si="1"/>
        <v>115.77540106951871</v>
      </c>
    </row>
    <row r="126" spans="1:4" ht="16.5" customHeight="1">
      <c r="A126" s="145" t="s">
        <v>94</v>
      </c>
      <c r="B126" s="176">
        <v>0</v>
      </c>
      <c r="C126" s="176">
        <v>188</v>
      </c>
      <c r="D126" s="178" t="e">
        <f t="shared" si="1"/>
        <v>#DIV/0!</v>
      </c>
    </row>
    <row r="127" spans="1:4" ht="16.5" customHeight="1">
      <c r="A127" s="145" t="s">
        <v>95</v>
      </c>
      <c r="B127" s="176">
        <v>0</v>
      </c>
      <c r="C127" s="176">
        <v>0</v>
      </c>
      <c r="D127" s="178" t="e">
        <f t="shared" si="1"/>
        <v>#DIV/0!</v>
      </c>
    </row>
    <row r="128" spans="1:4" ht="16.5" customHeight="1">
      <c r="A128" s="145" t="s">
        <v>168</v>
      </c>
      <c r="B128" s="176">
        <v>0</v>
      </c>
      <c r="C128" s="176">
        <v>0</v>
      </c>
      <c r="D128" s="178" t="e">
        <f t="shared" si="1"/>
        <v>#DIV/0!</v>
      </c>
    </row>
    <row r="129" spans="1:4" ht="16.5" customHeight="1">
      <c r="A129" s="145" t="s">
        <v>169</v>
      </c>
      <c r="B129" s="176">
        <v>0</v>
      </c>
      <c r="C129" s="176">
        <v>0</v>
      </c>
      <c r="D129" s="178" t="e">
        <f t="shared" si="1"/>
        <v>#DIV/0!</v>
      </c>
    </row>
    <row r="130" spans="1:4" ht="16.5" customHeight="1">
      <c r="A130" s="145" t="s">
        <v>170</v>
      </c>
      <c r="B130" s="176">
        <v>0</v>
      </c>
      <c r="C130" s="176">
        <v>0</v>
      </c>
      <c r="D130" s="178" t="e">
        <f t="shared" si="1"/>
        <v>#DIV/0!</v>
      </c>
    </row>
    <row r="131" spans="1:4" ht="16.5" customHeight="1">
      <c r="A131" s="145" t="s">
        <v>171</v>
      </c>
      <c r="B131" s="176">
        <v>0</v>
      </c>
      <c r="C131" s="176">
        <v>0</v>
      </c>
      <c r="D131" s="178" t="e">
        <f t="shared" si="1"/>
        <v>#DIV/0!</v>
      </c>
    </row>
    <row r="132" spans="1:4" ht="16.5" customHeight="1">
      <c r="A132" s="145" t="s">
        <v>172</v>
      </c>
      <c r="B132" s="176">
        <v>222</v>
      </c>
      <c r="C132" s="176">
        <v>335</v>
      </c>
      <c r="D132" s="178">
        <f t="shared" si="1"/>
        <v>150.9009009009009</v>
      </c>
    </row>
    <row r="133" spans="1:4" ht="16.5" customHeight="1">
      <c r="A133" s="145" t="s">
        <v>102</v>
      </c>
      <c r="B133" s="176">
        <v>24</v>
      </c>
      <c r="C133" s="176">
        <v>25</v>
      </c>
      <c r="D133" s="178">
        <f t="shared" si="1"/>
        <v>104.16666666666667</v>
      </c>
    </row>
    <row r="134" spans="1:4" ht="16.5" customHeight="1">
      <c r="A134" s="145" t="s">
        <v>173</v>
      </c>
      <c r="B134" s="176">
        <v>151</v>
      </c>
      <c r="C134" s="176">
        <v>873</v>
      </c>
      <c r="D134" s="178">
        <f aca="true" t="shared" si="2" ref="D134:D197">C134/B134*100</f>
        <v>578.1456953642385</v>
      </c>
    </row>
    <row r="135" spans="1:4" ht="16.5" customHeight="1">
      <c r="A135" s="145" t="s">
        <v>174</v>
      </c>
      <c r="B135" s="176">
        <f>SUM(B136:B147)</f>
        <v>124</v>
      </c>
      <c r="C135" s="176">
        <v>98</v>
      </c>
      <c r="D135" s="178">
        <f t="shared" si="2"/>
        <v>79.03225806451613</v>
      </c>
    </row>
    <row r="136" spans="1:4" ht="16.5" customHeight="1">
      <c r="A136" s="145" t="s">
        <v>93</v>
      </c>
      <c r="B136" s="176">
        <v>0</v>
      </c>
      <c r="C136" s="176">
        <v>0</v>
      </c>
      <c r="D136" s="178" t="e">
        <f t="shared" si="2"/>
        <v>#DIV/0!</v>
      </c>
    </row>
    <row r="137" spans="1:4" ht="16.5" customHeight="1">
      <c r="A137" s="145" t="s">
        <v>94</v>
      </c>
      <c r="B137" s="176">
        <v>0</v>
      </c>
      <c r="C137" s="176">
        <v>0</v>
      </c>
      <c r="D137" s="178" t="e">
        <f t="shared" si="2"/>
        <v>#DIV/0!</v>
      </c>
    </row>
    <row r="138" spans="1:4" ht="16.5" customHeight="1">
      <c r="A138" s="145" t="s">
        <v>95</v>
      </c>
      <c r="B138" s="176">
        <v>0</v>
      </c>
      <c r="C138" s="176">
        <v>0</v>
      </c>
      <c r="D138" s="178" t="e">
        <f t="shared" si="2"/>
        <v>#DIV/0!</v>
      </c>
    </row>
    <row r="139" spans="1:4" ht="16.5" customHeight="1">
      <c r="A139" s="145" t="s">
        <v>175</v>
      </c>
      <c r="B139" s="176">
        <v>0</v>
      </c>
      <c r="C139" s="176">
        <v>0</v>
      </c>
      <c r="D139" s="178" t="e">
        <f t="shared" si="2"/>
        <v>#DIV/0!</v>
      </c>
    </row>
    <row r="140" spans="1:4" ht="16.5" customHeight="1">
      <c r="A140" s="145" t="s">
        <v>176</v>
      </c>
      <c r="B140" s="176">
        <v>124</v>
      </c>
      <c r="C140" s="176">
        <v>58</v>
      </c>
      <c r="D140" s="178">
        <f t="shared" si="2"/>
        <v>46.774193548387096</v>
      </c>
    </row>
    <row r="141" spans="1:4" ht="16.5" customHeight="1">
      <c r="A141" s="145" t="s">
        <v>177</v>
      </c>
      <c r="B141" s="176">
        <v>0</v>
      </c>
      <c r="C141" s="176">
        <v>0</v>
      </c>
      <c r="D141" s="178" t="e">
        <f t="shared" si="2"/>
        <v>#DIV/0!</v>
      </c>
    </row>
    <row r="142" spans="1:4" ht="16.5" customHeight="1">
      <c r="A142" s="145" t="s">
        <v>179</v>
      </c>
      <c r="B142" s="176">
        <v>0</v>
      </c>
      <c r="C142" s="176">
        <v>0</v>
      </c>
      <c r="D142" s="178" t="e">
        <f t="shared" si="2"/>
        <v>#DIV/0!</v>
      </c>
    </row>
    <row r="143" spans="1:4" ht="16.5" customHeight="1">
      <c r="A143" s="145" t="s">
        <v>180</v>
      </c>
      <c r="B143" s="176">
        <v>0</v>
      </c>
      <c r="C143" s="176">
        <v>0</v>
      </c>
      <c r="D143" s="178" t="e">
        <f t="shared" si="2"/>
        <v>#DIV/0!</v>
      </c>
    </row>
    <row r="144" spans="1:4" ht="16.5" customHeight="1">
      <c r="A144" s="145" t="s">
        <v>181</v>
      </c>
      <c r="B144" s="176">
        <v>0</v>
      </c>
      <c r="C144" s="176"/>
      <c r="D144" s="178" t="e">
        <f t="shared" si="2"/>
        <v>#DIV/0!</v>
      </c>
    </row>
    <row r="145" spans="1:4" ht="16.5" customHeight="1">
      <c r="A145" s="145" t="s">
        <v>182</v>
      </c>
      <c r="B145" s="176">
        <v>0</v>
      </c>
      <c r="C145" s="176"/>
      <c r="D145" s="178" t="e">
        <f t="shared" si="2"/>
        <v>#DIV/0!</v>
      </c>
    </row>
    <row r="146" spans="1:4" ht="16.5" customHeight="1">
      <c r="A146" s="145" t="s">
        <v>102</v>
      </c>
      <c r="B146" s="176">
        <v>0</v>
      </c>
      <c r="C146" s="176">
        <v>0</v>
      </c>
      <c r="D146" s="178" t="e">
        <f t="shared" si="2"/>
        <v>#DIV/0!</v>
      </c>
    </row>
    <row r="147" spans="1:4" ht="16.5" customHeight="1">
      <c r="A147" s="145" t="s">
        <v>183</v>
      </c>
      <c r="B147" s="176">
        <v>0</v>
      </c>
      <c r="C147" s="176">
        <v>0</v>
      </c>
      <c r="D147" s="178" t="e">
        <f t="shared" si="2"/>
        <v>#DIV/0!</v>
      </c>
    </row>
    <row r="148" spans="1:4" ht="16.5" customHeight="1">
      <c r="A148" s="145" t="s">
        <v>184</v>
      </c>
      <c r="B148" s="176">
        <f>SUM(B149:B154)</f>
        <v>477</v>
      </c>
      <c r="C148" s="176">
        <v>495</v>
      </c>
      <c r="D148" s="178">
        <f t="shared" si="2"/>
        <v>103.77358490566037</v>
      </c>
    </row>
    <row r="149" spans="1:4" ht="16.5" customHeight="1">
      <c r="A149" s="145" t="s">
        <v>93</v>
      </c>
      <c r="B149" s="176">
        <v>237</v>
      </c>
      <c r="C149" s="176">
        <v>398</v>
      </c>
      <c r="D149" s="178">
        <f t="shared" si="2"/>
        <v>167.93248945147678</v>
      </c>
    </row>
    <row r="150" spans="1:4" ht="16.5" customHeight="1">
      <c r="A150" s="145" t="s">
        <v>94</v>
      </c>
      <c r="B150" s="176">
        <v>5</v>
      </c>
      <c r="C150" s="176">
        <v>5</v>
      </c>
      <c r="D150" s="178">
        <f t="shared" si="2"/>
        <v>100</v>
      </c>
    </row>
    <row r="151" spans="1:4" ht="16.5" customHeight="1">
      <c r="A151" s="145" t="s">
        <v>95</v>
      </c>
      <c r="B151" s="176">
        <v>0</v>
      </c>
      <c r="C151" s="176">
        <v>0</v>
      </c>
      <c r="D151" s="178" t="e">
        <f t="shared" si="2"/>
        <v>#DIV/0!</v>
      </c>
    </row>
    <row r="152" spans="1:4" ht="16.5" customHeight="1">
      <c r="A152" s="145" t="s">
        <v>185</v>
      </c>
      <c r="B152" s="176">
        <v>101</v>
      </c>
      <c r="C152" s="176">
        <v>62</v>
      </c>
      <c r="D152" s="178">
        <f t="shared" si="2"/>
        <v>61.386138613861384</v>
      </c>
    </row>
    <row r="153" spans="1:4" ht="16.5" customHeight="1">
      <c r="A153" s="145" t="s">
        <v>102</v>
      </c>
      <c r="B153" s="176">
        <v>0</v>
      </c>
      <c r="C153" s="176">
        <v>0</v>
      </c>
      <c r="D153" s="178" t="e">
        <f t="shared" si="2"/>
        <v>#DIV/0!</v>
      </c>
    </row>
    <row r="154" spans="1:4" ht="16.5" customHeight="1">
      <c r="A154" s="145" t="s">
        <v>186</v>
      </c>
      <c r="B154" s="176">
        <v>134</v>
      </c>
      <c r="C154" s="176">
        <v>30</v>
      </c>
      <c r="D154" s="178">
        <f t="shared" si="2"/>
        <v>22.388059701492537</v>
      </c>
    </row>
    <row r="155" spans="1:4" ht="16.5" customHeight="1">
      <c r="A155" s="145" t="s">
        <v>187</v>
      </c>
      <c r="B155" s="176">
        <f>SUM(B156:B162)</f>
        <v>179</v>
      </c>
      <c r="C155" s="176">
        <v>203</v>
      </c>
      <c r="D155" s="178">
        <f t="shared" si="2"/>
        <v>113.40782122905028</v>
      </c>
    </row>
    <row r="156" spans="1:4" ht="16.5" customHeight="1">
      <c r="A156" s="145" t="s">
        <v>93</v>
      </c>
      <c r="B156" s="176">
        <v>21</v>
      </c>
      <c r="C156" s="176">
        <v>75</v>
      </c>
      <c r="D156" s="178">
        <f t="shared" si="2"/>
        <v>357.14285714285717</v>
      </c>
    </row>
    <row r="157" spans="1:4" ht="16.5" customHeight="1">
      <c r="A157" s="145" t="s">
        <v>94</v>
      </c>
      <c r="B157" s="176">
        <v>25</v>
      </c>
      <c r="C157" s="176">
        <v>0</v>
      </c>
      <c r="D157" s="178">
        <f t="shared" si="2"/>
        <v>0</v>
      </c>
    </row>
    <row r="158" spans="1:4" ht="16.5" customHeight="1">
      <c r="A158" s="145" t="s">
        <v>95</v>
      </c>
      <c r="B158" s="176">
        <v>0</v>
      </c>
      <c r="C158" s="176">
        <v>0</v>
      </c>
      <c r="D158" s="178" t="e">
        <f t="shared" si="2"/>
        <v>#DIV/0!</v>
      </c>
    </row>
    <row r="159" spans="1:4" ht="16.5" customHeight="1">
      <c r="A159" s="145" t="s">
        <v>188</v>
      </c>
      <c r="B159" s="176">
        <v>0</v>
      </c>
      <c r="C159" s="176">
        <v>0</v>
      </c>
      <c r="D159" s="178" t="e">
        <f t="shared" si="2"/>
        <v>#DIV/0!</v>
      </c>
    </row>
    <row r="160" spans="1:4" ht="16.5" customHeight="1">
      <c r="A160" s="145" t="s">
        <v>189</v>
      </c>
      <c r="B160" s="176">
        <v>80</v>
      </c>
      <c r="C160" s="176">
        <v>93</v>
      </c>
      <c r="D160" s="178">
        <f t="shared" si="2"/>
        <v>116.25000000000001</v>
      </c>
    </row>
    <row r="161" spans="1:4" ht="16.5" customHeight="1">
      <c r="A161" s="145" t="s">
        <v>102</v>
      </c>
      <c r="B161" s="176">
        <v>53</v>
      </c>
      <c r="C161" s="176">
        <v>25</v>
      </c>
      <c r="D161" s="178">
        <f t="shared" si="2"/>
        <v>47.16981132075472</v>
      </c>
    </row>
    <row r="162" spans="1:4" ht="16.5" customHeight="1">
      <c r="A162" s="145" t="s">
        <v>190</v>
      </c>
      <c r="B162" s="176">
        <v>0</v>
      </c>
      <c r="C162" s="176">
        <v>10</v>
      </c>
      <c r="D162" s="178" t="e">
        <f t="shared" si="2"/>
        <v>#DIV/0!</v>
      </c>
    </row>
    <row r="163" spans="1:4" ht="16.5" customHeight="1">
      <c r="A163" s="145" t="s">
        <v>191</v>
      </c>
      <c r="B163" s="176">
        <f>SUM(B164:B168)</f>
        <v>679</v>
      </c>
      <c r="C163" s="176">
        <v>370</v>
      </c>
      <c r="D163" s="178">
        <f t="shared" si="2"/>
        <v>54.49189985272459</v>
      </c>
    </row>
    <row r="164" spans="1:4" ht="16.5" customHeight="1">
      <c r="A164" s="145" t="s">
        <v>93</v>
      </c>
      <c r="B164" s="176">
        <v>218</v>
      </c>
      <c r="C164" s="176">
        <v>277</v>
      </c>
      <c r="D164" s="178">
        <f t="shared" si="2"/>
        <v>127.06422018348624</v>
      </c>
    </row>
    <row r="165" spans="1:4" ht="16.5" customHeight="1">
      <c r="A165" s="145" t="s">
        <v>94</v>
      </c>
      <c r="B165" s="176">
        <v>0</v>
      </c>
      <c r="C165" s="176">
        <v>0</v>
      </c>
      <c r="D165" s="178" t="e">
        <f t="shared" si="2"/>
        <v>#DIV/0!</v>
      </c>
    </row>
    <row r="166" spans="1:4" ht="16.5" customHeight="1">
      <c r="A166" s="145" t="s">
        <v>95</v>
      </c>
      <c r="B166" s="176">
        <v>0</v>
      </c>
      <c r="C166" s="176">
        <v>0</v>
      </c>
      <c r="D166" s="178" t="e">
        <f t="shared" si="2"/>
        <v>#DIV/0!</v>
      </c>
    </row>
    <row r="167" spans="1:4" ht="16.5" customHeight="1">
      <c r="A167" s="145" t="s">
        <v>192</v>
      </c>
      <c r="B167" s="176">
        <v>304</v>
      </c>
      <c r="C167" s="176">
        <v>44</v>
      </c>
      <c r="D167" s="178">
        <f t="shared" si="2"/>
        <v>14.473684210526317</v>
      </c>
    </row>
    <row r="168" spans="1:4" ht="16.5" customHeight="1">
      <c r="A168" s="145" t="s">
        <v>193</v>
      </c>
      <c r="B168" s="176">
        <v>157</v>
      </c>
      <c r="C168" s="176">
        <v>49</v>
      </c>
      <c r="D168" s="178">
        <f t="shared" si="2"/>
        <v>31.210191082802545</v>
      </c>
    </row>
    <row r="169" spans="1:4" ht="16.5" customHeight="1">
      <c r="A169" s="145" t="s">
        <v>194</v>
      </c>
      <c r="B169" s="176">
        <f>SUM(B170:B175)</f>
        <v>684</v>
      </c>
      <c r="C169" s="176">
        <v>772</v>
      </c>
      <c r="D169" s="178">
        <f t="shared" si="2"/>
        <v>112.8654970760234</v>
      </c>
    </row>
    <row r="170" spans="1:4" ht="16.5" customHeight="1">
      <c r="A170" s="145" t="s">
        <v>93</v>
      </c>
      <c r="B170" s="176">
        <v>582</v>
      </c>
      <c r="C170" s="176">
        <v>676</v>
      </c>
      <c r="D170" s="178">
        <f t="shared" si="2"/>
        <v>116.15120274914091</v>
      </c>
    </row>
    <row r="171" spans="1:4" ht="16.5" customHeight="1">
      <c r="A171" s="145" t="s">
        <v>94</v>
      </c>
      <c r="B171" s="176">
        <v>29</v>
      </c>
      <c r="C171" s="176">
        <v>30</v>
      </c>
      <c r="D171" s="178">
        <f t="shared" si="2"/>
        <v>103.44827586206897</v>
      </c>
    </row>
    <row r="172" spans="1:4" ht="16.5" customHeight="1">
      <c r="A172" s="145" t="s">
        <v>95</v>
      </c>
      <c r="B172" s="176">
        <v>0</v>
      </c>
      <c r="C172" s="176">
        <v>0</v>
      </c>
      <c r="D172" s="178" t="e">
        <f t="shared" si="2"/>
        <v>#DIV/0!</v>
      </c>
    </row>
    <row r="173" spans="1:4" ht="16.5" customHeight="1">
      <c r="A173" s="145" t="s">
        <v>107</v>
      </c>
      <c r="B173" s="176">
        <v>4</v>
      </c>
      <c r="C173" s="176">
        <v>0</v>
      </c>
      <c r="D173" s="178">
        <f t="shared" si="2"/>
        <v>0</v>
      </c>
    </row>
    <row r="174" spans="1:4" ht="16.5" customHeight="1">
      <c r="A174" s="145" t="s">
        <v>102</v>
      </c>
      <c r="B174" s="176">
        <v>0</v>
      </c>
      <c r="C174" s="176">
        <v>0</v>
      </c>
      <c r="D174" s="178" t="e">
        <f t="shared" si="2"/>
        <v>#DIV/0!</v>
      </c>
    </row>
    <row r="175" spans="1:4" ht="16.5" customHeight="1">
      <c r="A175" s="145" t="s">
        <v>195</v>
      </c>
      <c r="B175" s="176">
        <v>69</v>
      </c>
      <c r="C175" s="176">
        <v>66</v>
      </c>
      <c r="D175" s="178">
        <f t="shared" si="2"/>
        <v>95.65217391304348</v>
      </c>
    </row>
    <row r="176" spans="1:4" ht="16.5" customHeight="1">
      <c r="A176" s="145" t="s">
        <v>196</v>
      </c>
      <c r="B176" s="176">
        <f>SUM(B177:B182)</f>
        <v>1818</v>
      </c>
      <c r="C176" s="176">
        <v>2614</v>
      </c>
      <c r="D176" s="178">
        <f t="shared" si="2"/>
        <v>143.78437843784377</v>
      </c>
    </row>
    <row r="177" spans="1:4" ht="16.5" customHeight="1">
      <c r="A177" s="145" t="s">
        <v>93</v>
      </c>
      <c r="B177" s="176">
        <v>715</v>
      </c>
      <c r="C177" s="176">
        <v>861</v>
      </c>
      <c r="D177" s="178">
        <f t="shared" si="2"/>
        <v>120.41958041958043</v>
      </c>
    </row>
    <row r="178" spans="1:4" ht="16.5" customHeight="1">
      <c r="A178" s="145" t="s">
        <v>94</v>
      </c>
      <c r="B178" s="176">
        <v>111</v>
      </c>
      <c r="C178" s="176">
        <v>18</v>
      </c>
      <c r="D178" s="178">
        <f t="shared" si="2"/>
        <v>16.216216216216218</v>
      </c>
    </row>
    <row r="179" spans="1:4" ht="16.5" customHeight="1">
      <c r="A179" s="145" t="s">
        <v>95</v>
      </c>
      <c r="B179" s="176">
        <v>0</v>
      </c>
      <c r="C179" s="176">
        <v>2</v>
      </c>
      <c r="D179" s="178" t="e">
        <f t="shared" si="2"/>
        <v>#DIV/0!</v>
      </c>
    </row>
    <row r="180" spans="1:4" ht="16.5" customHeight="1">
      <c r="A180" s="145" t="s">
        <v>197</v>
      </c>
      <c r="B180" s="176">
        <v>75</v>
      </c>
      <c r="C180" s="176">
        <v>481</v>
      </c>
      <c r="D180" s="178">
        <f t="shared" si="2"/>
        <v>641.3333333333333</v>
      </c>
    </row>
    <row r="181" spans="1:4" ht="16.5" customHeight="1">
      <c r="A181" s="145" t="s">
        <v>102</v>
      </c>
      <c r="B181" s="176">
        <v>97</v>
      </c>
      <c r="C181" s="176">
        <v>3</v>
      </c>
      <c r="D181" s="178">
        <f t="shared" si="2"/>
        <v>3.0927835051546393</v>
      </c>
    </row>
    <row r="182" spans="1:4" ht="16.5" customHeight="1">
      <c r="A182" s="145" t="s">
        <v>198</v>
      </c>
      <c r="B182" s="176">
        <v>820</v>
      </c>
      <c r="C182" s="176">
        <v>1249</v>
      </c>
      <c r="D182" s="178">
        <f t="shared" si="2"/>
        <v>152.3170731707317</v>
      </c>
    </row>
    <row r="183" spans="1:4" ht="16.5" customHeight="1">
      <c r="A183" s="145" t="s">
        <v>199</v>
      </c>
      <c r="B183" s="176">
        <f>SUM(B184:B189)</f>
        <v>11511</v>
      </c>
      <c r="C183" s="176">
        <v>7054</v>
      </c>
      <c r="D183" s="178">
        <f t="shared" si="2"/>
        <v>61.280514290678475</v>
      </c>
    </row>
    <row r="184" spans="1:4" ht="16.5" customHeight="1">
      <c r="A184" s="145" t="s">
        <v>93</v>
      </c>
      <c r="B184" s="176">
        <v>8129</v>
      </c>
      <c r="C184" s="176">
        <v>5346</v>
      </c>
      <c r="D184" s="178">
        <f t="shared" si="2"/>
        <v>65.76454668470907</v>
      </c>
    </row>
    <row r="185" spans="1:4" ht="16.5" customHeight="1">
      <c r="A185" s="145" t="s">
        <v>94</v>
      </c>
      <c r="B185" s="176">
        <v>180</v>
      </c>
      <c r="C185" s="176">
        <v>224</v>
      </c>
      <c r="D185" s="178">
        <f t="shared" si="2"/>
        <v>124.44444444444444</v>
      </c>
    </row>
    <row r="186" spans="1:4" ht="16.5" customHeight="1">
      <c r="A186" s="145" t="s">
        <v>95</v>
      </c>
      <c r="B186" s="176">
        <v>81</v>
      </c>
      <c r="C186" s="176">
        <v>192</v>
      </c>
      <c r="D186" s="178">
        <f t="shared" si="2"/>
        <v>237.037037037037</v>
      </c>
    </row>
    <row r="187" spans="1:4" ht="16.5" customHeight="1">
      <c r="A187" s="145" t="s">
        <v>200</v>
      </c>
      <c r="B187" s="176">
        <v>18</v>
      </c>
      <c r="C187" s="176">
        <v>217</v>
      </c>
      <c r="D187" s="178">
        <f t="shared" si="2"/>
        <v>1205.5555555555554</v>
      </c>
    </row>
    <row r="188" spans="1:4" ht="16.5" customHeight="1">
      <c r="A188" s="145" t="s">
        <v>102</v>
      </c>
      <c r="B188" s="176">
        <v>0</v>
      </c>
      <c r="C188" s="176">
        <v>0</v>
      </c>
      <c r="D188" s="178" t="e">
        <f t="shared" si="2"/>
        <v>#DIV/0!</v>
      </c>
    </row>
    <row r="189" spans="1:4" ht="16.5" customHeight="1">
      <c r="A189" s="145" t="s">
        <v>201</v>
      </c>
      <c r="B189" s="176">
        <v>3103</v>
      </c>
      <c r="C189" s="176">
        <v>1075</v>
      </c>
      <c r="D189" s="178">
        <f t="shared" si="2"/>
        <v>34.64389300676765</v>
      </c>
    </row>
    <row r="190" spans="1:4" ht="16.5" customHeight="1">
      <c r="A190" s="145" t="s">
        <v>202</v>
      </c>
      <c r="B190" s="176">
        <f>SUM(B191:B196)</f>
        <v>2270</v>
      </c>
      <c r="C190" s="176">
        <v>1784</v>
      </c>
      <c r="D190" s="178">
        <f t="shared" si="2"/>
        <v>78.59030837004404</v>
      </c>
    </row>
    <row r="191" spans="1:4" ht="16.5" customHeight="1">
      <c r="A191" s="145" t="s">
        <v>93</v>
      </c>
      <c r="B191" s="176">
        <v>1099</v>
      </c>
      <c r="C191" s="176">
        <v>1253</v>
      </c>
      <c r="D191" s="178">
        <f t="shared" si="2"/>
        <v>114.01273885350318</v>
      </c>
    </row>
    <row r="192" spans="1:4" ht="16.5" customHeight="1">
      <c r="A192" s="145" t="s">
        <v>94</v>
      </c>
      <c r="B192" s="176">
        <v>0</v>
      </c>
      <c r="C192" s="176">
        <v>32</v>
      </c>
      <c r="D192" s="178" t="e">
        <f t="shared" si="2"/>
        <v>#DIV/0!</v>
      </c>
    </row>
    <row r="193" spans="1:4" ht="16.5" customHeight="1">
      <c r="A193" s="145" t="s">
        <v>95</v>
      </c>
      <c r="B193" s="176">
        <v>0</v>
      </c>
      <c r="C193" s="176">
        <v>0</v>
      </c>
      <c r="D193" s="178" t="e">
        <f t="shared" si="2"/>
        <v>#DIV/0!</v>
      </c>
    </row>
    <row r="194" spans="1:4" ht="16.5" customHeight="1">
      <c r="A194" s="145" t="s">
        <v>203</v>
      </c>
      <c r="B194" s="176">
        <v>0</v>
      </c>
      <c r="C194" s="176">
        <v>301</v>
      </c>
      <c r="D194" s="178" t="e">
        <f t="shared" si="2"/>
        <v>#DIV/0!</v>
      </c>
    </row>
    <row r="195" spans="1:4" ht="16.5" customHeight="1">
      <c r="A195" s="145" t="s">
        <v>102</v>
      </c>
      <c r="B195" s="176">
        <v>0</v>
      </c>
      <c r="C195" s="176">
        <v>0</v>
      </c>
      <c r="D195" s="178" t="e">
        <f t="shared" si="2"/>
        <v>#DIV/0!</v>
      </c>
    </row>
    <row r="196" spans="1:4" ht="16.5" customHeight="1">
      <c r="A196" s="145" t="s">
        <v>204</v>
      </c>
      <c r="B196" s="176">
        <v>1171</v>
      </c>
      <c r="C196" s="176">
        <v>198</v>
      </c>
      <c r="D196" s="178">
        <f t="shared" si="2"/>
        <v>16.90862510674637</v>
      </c>
    </row>
    <row r="197" spans="1:4" ht="16.5" customHeight="1">
      <c r="A197" s="145" t="s">
        <v>205</v>
      </c>
      <c r="B197" s="176">
        <f>SUM(B198:B203)</f>
        <v>2478</v>
      </c>
      <c r="C197" s="176">
        <v>2522</v>
      </c>
      <c r="D197" s="178">
        <f t="shared" si="2"/>
        <v>101.77562550443906</v>
      </c>
    </row>
    <row r="198" spans="1:4" ht="16.5" customHeight="1">
      <c r="A198" s="145" t="s">
        <v>93</v>
      </c>
      <c r="B198" s="176">
        <v>583</v>
      </c>
      <c r="C198" s="176">
        <v>933</v>
      </c>
      <c r="D198" s="178">
        <f aca="true" t="shared" si="3" ref="D198:D261">C198/B198*100</f>
        <v>160.0343053173242</v>
      </c>
    </row>
    <row r="199" spans="1:4" ht="16.5" customHeight="1">
      <c r="A199" s="145" t="s">
        <v>94</v>
      </c>
      <c r="B199" s="176">
        <v>0</v>
      </c>
      <c r="C199" s="176">
        <v>22</v>
      </c>
      <c r="D199" s="178" t="e">
        <f t="shared" si="3"/>
        <v>#DIV/0!</v>
      </c>
    </row>
    <row r="200" spans="1:4" ht="16.5" customHeight="1">
      <c r="A200" s="145" t="s">
        <v>95</v>
      </c>
      <c r="B200" s="176">
        <v>0</v>
      </c>
      <c r="C200" s="176">
        <v>0</v>
      </c>
      <c r="D200" s="178" t="e">
        <f t="shared" si="3"/>
        <v>#DIV/0!</v>
      </c>
    </row>
    <row r="201" spans="1:4" ht="16.5" customHeight="1">
      <c r="A201" s="145" t="s">
        <v>206</v>
      </c>
      <c r="B201" s="176">
        <v>0</v>
      </c>
      <c r="C201" s="176">
        <v>0</v>
      </c>
      <c r="D201" s="178" t="e">
        <f t="shared" si="3"/>
        <v>#DIV/0!</v>
      </c>
    </row>
    <row r="202" spans="1:4" ht="16.5" customHeight="1">
      <c r="A202" s="145" t="s">
        <v>102</v>
      </c>
      <c r="B202" s="176">
        <v>0</v>
      </c>
      <c r="C202" s="176"/>
      <c r="D202" s="178" t="e">
        <f t="shared" si="3"/>
        <v>#DIV/0!</v>
      </c>
    </row>
    <row r="203" spans="1:4" ht="16.5" customHeight="1">
      <c r="A203" s="145" t="s">
        <v>207</v>
      </c>
      <c r="B203" s="176">
        <v>1895</v>
      </c>
      <c r="C203" s="176">
        <v>1567</v>
      </c>
      <c r="D203" s="178">
        <f t="shared" si="3"/>
        <v>82.69129287598945</v>
      </c>
    </row>
    <row r="204" spans="1:4" ht="16.5" customHeight="1">
      <c r="A204" s="145" t="s">
        <v>208</v>
      </c>
      <c r="B204" s="176">
        <f>SUM(B205:B211)</f>
        <v>511</v>
      </c>
      <c r="C204" s="176">
        <v>566</v>
      </c>
      <c r="D204" s="178">
        <f t="shared" si="3"/>
        <v>110.76320939334639</v>
      </c>
    </row>
    <row r="205" spans="1:4" ht="16.5" customHeight="1">
      <c r="A205" s="145" t="s">
        <v>93</v>
      </c>
      <c r="B205" s="176">
        <v>415</v>
      </c>
      <c r="C205" s="176">
        <v>439</v>
      </c>
      <c r="D205" s="178">
        <f t="shared" si="3"/>
        <v>105.78313253012048</v>
      </c>
    </row>
    <row r="206" spans="1:4" ht="16.5" customHeight="1">
      <c r="A206" s="145" t="s">
        <v>94</v>
      </c>
      <c r="B206" s="176">
        <v>0</v>
      </c>
      <c r="C206" s="176">
        <v>0</v>
      </c>
      <c r="D206" s="178" t="e">
        <f t="shared" si="3"/>
        <v>#DIV/0!</v>
      </c>
    </row>
    <row r="207" spans="1:4" ht="16.5" customHeight="1">
      <c r="A207" s="145" t="s">
        <v>95</v>
      </c>
      <c r="B207" s="176">
        <v>0</v>
      </c>
      <c r="C207" s="176">
        <v>0</v>
      </c>
      <c r="D207" s="178" t="e">
        <f t="shared" si="3"/>
        <v>#DIV/0!</v>
      </c>
    </row>
    <row r="208" spans="1:4" ht="16.5" customHeight="1">
      <c r="A208" s="145" t="s">
        <v>209</v>
      </c>
      <c r="B208" s="176">
        <v>20</v>
      </c>
      <c r="C208" s="176">
        <v>48</v>
      </c>
      <c r="D208" s="178">
        <f t="shared" si="3"/>
        <v>240</v>
      </c>
    </row>
    <row r="209" spans="1:4" ht="16.5" customHeight="1">
      <c r="A209" s="145" t="s">
        <v>210</v>
      </c>
      <c r="B209" s="176">
        <v>6</v>
      </c>
      <c r="C209" s="176">
        <v>1</v>
      </c>
      <c r="D209" s="178">
        <f t="shared" si="3"/>
        <v>16.666666666666664</v>
      </c>
    </row>
    <row r="210" spans="1:4" ht="16.5" customHeight="1">
      <c r="A210" s="145" t="s">
        <v>102</v>
      </c>
      <c r="B210" s="176">
        <v>0</v>
      </c>
      <c r="C210" s="176">
        <v>0</v>
      </c>
      <c r="D210" s="178" t="e">
        <f t="shared" si="3"/>
        <v>#DIV/0!</v>
      </c>
    </row>
    <row r="211" spans="1:4" ht="16.5" customHeight="1">
      <c r="A211" s="145" t="s">
        <v>211</v>
      </c>
      <c r="B211" s="176">
        <v>70</v>
      </c>
      <c r="C211" s="176">
        <v>78</v>
      </c>
      <c r="D211" s="178">
        <f t="shared" si="3"/>
        <v>111.42857142857143</v>
      </c>
    </row>
    <row r="212" spans="1:4" ht="16.5" customHeight="1">
      <c r="A212" s="145" t="s">
        <v>212</v>
      </c>
      <c r="B212" s="176">
        <f>SUM(B213:B217)</f>
        <v>0</v>
      </c>
      <c r="C212" s="176">
        <v>0</v>
      </c>
      <c r="D212" s="178" t="e">
        <f t="shared" si="3"/>
        <v>#DIV/0!</v>
      </c>
    </row>
    <row r="213" spans="1:4" ht="16.5" customHeight="1">
      <c r="A213" s="145" t="s">
        <v>93</v>
      </c>
      <c r="B213" s="176">
        <v>0</v>
      </c>
      <c r="C213" s="176">
        <v>0</v>
      </c>
      <c r="D213" s="178" t="e">
        <f t="shared" si="3"/>
        <v>#DIV/0!</v>
      </c>
    </row>
    <row r="214" spans="1:4" ht="16.5" customHeight="1">
      <c r="A214" s="145" t="s">
        <v>94</v>
      </c>
      <c r="B214" s="176">
        <v>0</v>
      </c>
      <c r="C214" s="176">
        <v>0</v>
      </c>
      <c r="D214" s="178" t="e">
        <f t="shared" si="3"/>
        <v>#DIV/0!</v>
      </c>
    </row>
    <row r="215" spans="1:4" ht="16.5" customHeight="1">
      <c r="A215" s="145" t="s">
        <v>95</v>
      </c>
      <c r="B215" s="176">
        <v>0</v>
      </c>
      <c r="C215" s="176">
        <v>0</v>
      </c>
      <c r="D215" s="178" t="e">
        <f t="shared" si="3"/>
        <v>#DIV/0!</v>
      </c>
    </row>
    <row r="216" spans="1:4" ht="16.5" customHeight="1">
      <c r="A216" s="145" t="s">
        <v>102</v>
      </c>
      <c r="B216" s="176">
        <v>0</v>
      </c>
      <c r="C216" s="176">
        <v>0</v>
      </c>
      <c r="D216" s="178" t="e">
        <f t="shared" si="3"/>
        <v>#DIV/0!</v>
      </c>
    </row>
    <row r="217" spans="1:4" ht="16.5" customHeight="1">
      <c r="A217" s="145" t="s">
        <v>213</v>
      </c>
      <c r="B217" s="176">
        <v>0</v>
      </c>
      <c r="C217" s="176"/>
      <c r="D217" s="178" t="e">
        <f t="shared" si="3"/>
        <v>#DIV/0!</v>
      </c>
    </row>
    <row r="218" spans="1:4" ht="16.5" customHeight="1">
      <c r="A218" s="145" t="s">
        <v>214</v>
      </c>
      <c r="B218" s="176">
        <f>SUM(B219:B223)</f>
        <v>429</v>
      </c>
      <c r="C218" s="176">
        <v>508</v>
      </c>
      <c r="D218" s="178">
        <f t="shared" si="3"/>
        <v>118.41491841491842</v>
      </c>
    </row>
    <row r="219" spans="1:4" ht="16.5" customHeight="1">
      <c r="A219" s="145" t="s">
        <v>93</v>
      </c>
      <c r="B219" s="176">
        <v>404</v>
      </c>
      <c r="C219" s="176">
        <v>487</v>
      </c>
      <c r="D219" s="178">
        <f t="shared" si="3"/>
        <v>120.54455445544554</v>
      </c>
    </row>
    <row r="220" spans="1:4" ht="16.5" customHeight="1">
      <c r="A220" s="145" t="s">
        <v>94</v>
      </c>
      <c r="B220" s="176">
        <v>1</v>
      </c>
      <c r="C220" s="176">
        <v>0</v>
      </c>
      <c r="D220" s="178">
        <f t="shared" si="3"/>
        <v>0</v>
      </c>
    </row>
    <row r="221" spans="1:4" ht="16.5" customHeight="1">
      <c r="A221" s="145" t="s">
        <v>95</v>
      </c>
      <c r="B221" s="176">
        <v>0</v>
      </c>
      <c r="C221" s="176">
        <v>0</v>
      </c>
      <c r="D221" s="178" t="e">
        <f t="shared" si="3"/>
        <v>#DIV/0!</v>
      </c>
    </row>
    <row r="222" spans="1:4" ht="16.5" customHeight="1">
      <c r="A222" s="145" t="s">
        <v>102</v>
      </c>
      <c r="B222" s="176">
        <v>0</v>
      </c>
      <c r="C222" s="176">
        <v>0</v>
      </c>
      <c r="D222" s="178" t="e">
        <f t="shared" si="3"/>
        <v>#DIV/0!</v>
      </c>
    </row>
    <row r="223" spans="1:4" ht="16.5" customHeight="1">
      <c r="A223" s="145" t="s">
        <v>215</v>
      </c>
      <c r="B223" s="176">
        <v>24</v>
      </c>
      <c r="C223" s="176">
        <v>21</v>
      </c>
      <c r="D223" s="178">
        <f t="shared" si="3"/>
        <v>87.5</v>
      </c>
    </row>
    <row r="224" spans="1:4" ht="16.5" customHeight="1">
      <c r="A224" s="145" t="s">
        <v>216</v>
      </c>
      <c r="B224" s="176">
        <f>SUM(B225:B230)</f>
        <v>1504</v>
      </c>
      <c r="C224" s="176">
        <v>322</v>
      </c>
      <c r="D224" s="178">
        <f t="shared" si="3"/>
        <v>21.409574468085108</v>
      </c>
    </row>
    <row r="225" spans="1:4" ht="16.5" customHeight="1">
      <c r="A225" s="145" t="s">
        <v>93</v>
      </c>
      <c r="B225" s="176">
        <v>155</v>
      </c>
      <c r="C225" s="176">
        <v>262</v>
      </c>
      <c r="D225" s="178">
        <f t="shared" si="3"/>
        <v>169.03225806451613</v>
      </c>
    </row>
    <row r="226" spans="1:4" ht="16.5" customHeight="1">
      <c r="A226" s="145" t="s">
        <v>94</v>
      </c>
      <c r="B226" s="176">
        <v>0</v>
      </c>
      <c r="C226" s="176">
        <v>0</v>
      </c>
      <c r="D226" s="178" t="e">
        <f t="shared" si="3"/>
        <v>#DIV/0!</v>
      </c>
    </row>
    <row r="227" spans="1:4" ht="16.5" customHeight="1">
      <c r="A227" s="145" t="s">
        <v>95</v>
      </c>
      <c r="B227" s="176">
        <v>0</v>
      </c>
      <c r="C227" s="176">
        <v>0</v>
      </c>
      <c r="D227" s="178" t="e">
        <f t="shared" si="3"/>
        <v>#DIV/0!</v>
      </c>
    </row>
    <row r="228" spans="1:4" ht="16.5" customHeight="1">
      <c r="A228" s="145" t="s">
        <v>217</v>
      </c>
      <c r="B228" s="176">
        <v>180</v>
      </c>
      <c r="C228" s="176">
        <v>0</v>
      </c>
      <c r="D228" s="178">
        <f t="shared" si="3"/>
        <v>0</v>
      </c>
    </row>
    <row r="229" spans="1:4" ht="16.5" customHeight="1">
      <c r="A229" s="145" t="s">
        <v>102</v>
      </c>
      <c r="B229" s="176">
        <v>0</v>
      </c>
      <c r="C229" s="176"/>
      <c r="D229" s="178" t="e">
        <f t="shared" si="3"/>
        <v>#DIV/0!</v>
      </c>
    </row>
    <row r="230" spans="1:4" ht="16.5" customHeight="1">
      <c r="A230" s="145" t="s">
        <v>218</v>
      </c>
      <c r="B230" s="176">
        <v>1169</v>
      </c>
      <c r="C230" s="176">
        <v>60</v>
      </c>
      <c r="D230" s="178">
        <f t="shared" si="3"/>
        <v>5.132591958939265</v>
      </c>
    </row>
    <row r="231" spans="1:4" ht="16.5" customHeight="1">
      <c r="A231" s="145" t="s">
        <v>219</v>
      </c>
      <c r="B231" s="176">
        <f>SUM(B232:B245)</f>
        <v>9133</v>
      </c>
      <c r="C231" s="176">
        <v>8196</v>
      </c>
      <c r="D231" s="178">
        <f t="shared" si="3"/>
        <v>89.74050147815613</v>
      </c>
    </row>
    <row r="232" spans="1:4" ht="16.5" customHeight="1">
      <c r="A232" s="145" t="s">
        <v>93</v>
      </c>
      <c r="B232" s="176">
        <v>6647</v>
      </c>
      <c r="C232" s="176">
        <v>5502</v>
      </c>
      <c r="D232" s="178">
        <f t="shared" si="3"/>
        <v>82.77418384233489</v>
      </c>
    </row>
    <row r="233" spans="1:4" ht="16.5" customHeight="1">
      <c r="A233" s="145" t="s">
        <v>94</v>
      </c>
      <c r="B233" s="176">
        <v>0</v>
      </c>
      <c r="C233" s="176">
        <v>120</v>
      </c>
      <c r="D233" s="178" t="e">
        <f t="shared" si="3"/>
        <v>#DIV/0!</v>
      </c>
    </row>
    <row r="234" spans="1:4" ht="16.5" customHeight="1">
      <c r="A234" s="145" t="s">
        <v>95</v>
      </c>
      <c r="B234" s="176">
        <v>0</v>
      </c>
      <c r="C234" s="176">
        <v>0</v>
      </c>
      <c r="D234" s="178" t="e">
        <f t="shared" si="3"/>
        <v>#DIV/0!</v>
      </c>
    </row>
    <row r="235" spans="1:4" ht="16.5" customHeight="1">
      <c r="A235" s="145" t="s">
        <v>220</v>
      </c>
      <c r="B235" s="176">
        <v>0</v>
      </c>
      <c r="C235" s="176"/>
      <c r="D235" s="178" t="e">
        <f t="shared" si="3"/>
        <v>#DIV/0!</v>
      </c>
    </row>
    <row r="236" spans="1:4" ht="16.5" customHeight="1">
      <c r="A236" s="145" t="s">
        <v>221</v>
      </c>
      <c r="B236" s="176">
        <v>65</v>
      </c>
      <c r="C236" s="176">
        <v>808</v>
      </c>
      <c r="D236" s="178">
        <f t="shared" si="3"/>
        <v>1243.076923076923</v>
      </c>
    </row>
    <row r="237" spans="1:4" ht="16.5" customHeight="1">
      <c r="A237" s="145" t="s">
        <v>134</v>
      </c>
      <c r="B237" s="176">
        <v>0</v>
      </c>
      <c r="C237" s="176"/>
      <c r="D237" s="178" t="e">
        <f t="shared" si="3"/>
        <v>#DIV/0!</v>
      </c>
    </row>
    <row r="238" spans="1:4" ht="16.5" customHeight="1">
      <c r="A238" s="145" t="s">
        <v>222</v>
      </c>
      <c r="B238" s="176">
        <v>37</v>
      </c>
      <c r="C238" s="176"/>
      <c r="D238" s="178">
        <f t="shared" si="3"/>
        <v>0</v>
      </c>
    </row>
    <row r="239" spans="1:4" ht="16.5" customHeight="1">
      <c r="A239" s="145" t="s">
        <v>223</v>
      </c>
      <c r="B239" s="176">
        <v>143</v>
      </c>
      <c r="C239" s="176"/>
      <c r="D239" s="178">
        <f t="shared" si="3"/>
        <v>0</v>
      </c>
    </row>
    <row r="240" spans="1:4" ht="16.5" customHeight="1">
      <c r="A240" s="145" t="s">
        <v>224</v>
      </c>
      <c r="B240" s="176">
        <v>50</v>
      </c>
      <c r="C240" s="176">
        <v>75</v>
      </c>
      <c r="D240" s="178">
        <f t="shared" si="3"/>
        <v>150</v>
      </c>
    </row>
    <row r="241" spans="1:4" ht="16.5" customHeight="1">
      <c r="A241" s="145" t="s">
        <v>225</v>
      </c>
      <c r="B241" s="176">
        <v>23</v>
      </c>
      <c r="C241" s="176"/>
      <c r="D241" s="178">
        <f t="shared" si="3"/>
        <v>0</v>
      </c>
    </row>
    <row r="242" spans="1:4" ht="16.5" customHeight="1">
      <c r="A242" s="145" t="s">
        <v>226</v>
      </c>
      <c r="B242" s="176">
        <v>181</v>
      </c>
      <c r="C242" s="176">
        <v>532</v>
      </c>
      <c r="D242" s="178">
        <f t="shared" si="3"/>
        <v>293.9226519337017</v>
      </c>
    </row>
    <row r="243" spans="1:4" ht="16.5" customHeight="1">
      <c r="A243" s="145" t="s">
        <v>227</v>
      </c>
      <c r="B243" s="176">
        <v>267</v>
      </c>
      <c r="C243" s="176">
        <v>670</v>
      </c>
      <c r="D243" s="178">
        <f t="shared" si="3"/>
        <v>250.93632958801498</v>
      </c>
    </row>
    <row r="244" spans="1:4" ht="16.5" customHeight="1">
      <c r="A244" s="145" t="s">
        <v>102</v>
      </c>
      <c r="B244" s="176">
        <v>1006</v>
      </c>
      <c r="C244" s="176"/>
      <c r="D244" s="178">
        <f t="shared" si="3"/>
        <v>0</v>
      </c>
    </row>
    <row r="245" spans="1:4" ht="16.5" customHeight="1">
      <c r="A245" s="145" t="s">
        <v>228</v>
      </c>
      <c r="B245" s="176">
        <v>714</v>
      </c>
      <c r="C245" s="176">
        <v>489</v>
      </c>
      <c r="D245" s="178">
        <f t="shared" si="3"/>
        <v>68.4873949579832</v>
      </c>
    </row>
    <row r="246" spans="1:4" ht="16.5" customHeight="1">
      <c r="A246" s="145" t="s">
        <v>229</v>
      </c>
      <c r="B246" s="176">
        <f>SUM(B247:B248)</f>
        <v>3090</v>
      </c>
      <c r="C246" s="176">
        <v>1175</v>
      </c>
      <c r="D246" s="178">
        <f t="shared" si="3"/>
        <v>38.02588996763754</v>
      </c>
    </row>
    <row r="247" spans="1:4" ht="16.5" customHeight="1">
      <c r="A247" s="145" t="s">
        <v>230</v>
      </c>
      <c r="B247" s="176">
        <v>5</v>
      </c>
      <c r="C247" s="176">
        <v>0</v>
      </c>
      <c r="D247" s="178">
        <f t="shared" si="3"/>
        <v>0</v>
      </c>
    </row>
    <row r="248" spans="1:4" ht="16.5" customHeight="1">
      <c r="A248" s="145" t="s">
        <v>231</v>
      </c>
      <c r="B248" s="176">
        <v>3085</v>
      </c>
      <c r="C248" s="176">
        <v>1175</v>
      </c>
      <c r="D248" s="178">
        <f t="shared" si="3"/>
        <v>38.087520259319284</v>
      </c>
    </row>
    <row r="249" spans="1:4" ht="16.5" customHeight="1">
      <c r="A249" s="145" t="s">
        <v>232</v>
      </c>
      <c r="B249" s="176">
        <v>0</v>
      </c>
      <c r="C249" s="176"/>
      <c r="D249" s="178" t="e">
        <f t="shared" si="3"/>
        <v>#DIV/0!</v>
      </c>
    </row>
    <row r="250" spans="1:4" ht="16.5" customHeight="1">
      <c r="A250" s="145" t="s">
        <v>233</v>
      </c>
      <c r="B250" s="176">
        <v>0</v>
      </c>
      <c r="C250" s="176"/>
      <c r="D250" s="178" t="e">
        <f t="shared" si="3"/>
        <v>#DIV/0!</v>
      </c>
    </row>
    <row r="251" spans="1:4" ht="16.5" customHeight="1">
      <c r="A251" s="145" t="s">
        <v>93</v>
      </c>
      <c r="B251" s="176">
        <v>0</v>
      </c>
      <c r="C251" s="176"/>
      <c r="D251" s="178" t="e">
        <f t="shared" si="3"/>
        <v>#DIV/0!</v>
      </c>
    </row>
    <row r="252" spans="1:4" ht="16.5" customHeight="1">
      <c r="A252" s="145" t="s">
        <v>94</v>
      </c>
      <c r="B252" s="176">
        <v>0</v>
      </c>
      <c r="C252" s="176"/>
      <c r="D252" s="178" t="e">
        <f t="shared" si="3"/>
        <v>#DIV/0!</v>
      </c>
    </row>
    <row r="253" spans="1:4" ht="16.5" customHeight="1">
      <c r="A253" s="145" t="s">
        <v>95</v>
      </c>
      <c r="B253" s="176">
        <v>0</v>
      </c>
      <c r="C253" s="176"/>
      <c r="D253" s="178" t="e">
        <f t="shared" si="3"/>
        <v>#DIV/0!</v>
      </c>
    </row>
    <row r="254" spans="1:4" ht="16.5" customHeight="1">
      <c r="A254" s="145" t="s">
        <v>200</v>
      </c>
      <c r="B254" s="176">
        <v>0</v>
      </c>
      <c r="C254" s="176"/>
      <c r="D254" s="178" t="e">
        <f t="shared" si="3"/>
        <v>#DIV/0!</v>
      </c>
    </row>
    <row r="255" spans="1:4" ht="16.5" customHeight="1">
      <c r="A255" s="145" t="s">
        <v>102</v>
      </c>
      <c r="B255" s="176">
        <v>0</v>
      </c>
      <c r="C255" s="176"/>
      <c r="D255" s="178" t="e">
        <f t="shared" si="3"/>
        <v>#DIV/0!</v>
      </c>
    </row>
    <row r="256" spans="1:4" ht="16.5" customHeight="1">
      <c r="A256" s="145" t="s">
        <v>234</v>
      </c>
      <c r="B256" s="176">
        <v>0</v>
      </c>
      <c r="C256" s="176"/>
      <c r="D256" s="178" t="e">
        <f t="shared" si="3"/>
        <v>#DIV/0!</v>
      </c>
    </row>
    <row r="257" spans="1:4" ht="16.5" customHeight="1">
      <c r="A257" s="145" t="s">
        <v>235</v>
      </c>
      <c r="B257" s="176">
        <v>0</v>
      </c>
      <c r="C257" s="176"/>
      <c r="D257" s="178" t="e">
        <f t="shared" si="3"/>
        <v>#DIV/0!</v>
      </c>
    </row>
    <row r="258" spans="1:4" ht="16.5" customHeight="1">
      <c r="A258" s="145" t="s">
        <v>236</v>
      </c>
      <c r="B258" s="176">
        <v>0</v>
      </c>
      <c r="C258" s="176"/>
      <c r="D258" s="178" t="e">
        <f t="shared" si="3"/>
        <v>#DIV/0!</v>
      </c>
    </row>
    <row r="259" spans="1:4" ht="16.5" customHeight="1">
      <c r="A259" s="145" t="s">
        <v>237</v>
      </c>
      <c r="B259" s="176">
        <v>0</v>
      </c>
      <c r="C259" s="176"/>
      <c r="D259" s="178" t="e">
        <f t="shared" si="3"/>
        <v>#DIV/0!</v>
      </c>
    </row>
    <row r="260" spans="1:4" ht="16.5" customHeight="1">
      <c r="A260" s="145" t="s">
        <v>238</v>
      </c>
      <c r="B260" s="176">
        <v>0</v>
      </c>
      <c r="C260" s="176"/>
      <c r="D260" s="178" t="e">
        <f t="shared" si="3"/>
        <v>#DIV/0!</v>
      </c>
    </row>
    <row r="261" spans="1:4" ht="16.5" customHeight="1">
      <c r="A261" s="145" t="s">
        <v>239</v>
      </c>
      <c r="B261" s="176">
        <v>0</v>
      </c>
      <c r="C261" s="176"/>
      <c r="D261" s="178" t="e">
        <f t="shared" si="3"/>
        <v>#DIV/0!</v>
      </c>
    </row>
    <row r="262" spans="1:4" ht="16.5" customHeight="1">
      <c r="A262" s="145" t="s">
        <v>240</v>
      </c>
      <c r="B262" s="176">
        <v>0</v>
      </c>
      <c r="C262" s="176"/>
      <c r="D262" s="178" t="e">
        <f aca="true" t="shared" si="4" ref="D262:D325">C262/B262*100</f>
        <v>#DIV/0!</v>
      </c>
    </row>
    <row r="263" spans="1:4" ht="16.5" customHeight="1">
      <c r="A263" s="145" t="s">
        <v>241</v>
      </c>
      <c r="B263" s="176">
        <v>0</v>
      </c>
      <c r="C263" s="176"/>
      <c r="D263" s="178" t="e">
        <f t="shared" si="4"/>
        <v>#DIV/0!</v>
      </c>
    </row>
    <row r="264" spans="1:4" ht="16.5" customHeight="1">
      <c r="A264" s="145" t="s">
        <v>242</v>
      </c>
      <c r="B264" s="176">
        <v>0</v>
      </c>
      <c r="C264" s="176"/>
      <c r="D264" s="178" t="e">
        <f t="shared" si="4"/>
        <v>#DIV/0!</v>
      </c>
    </row>
    <row r="265" spans="1:4" ht="16.5" customHeight="1">
      <c r="A265" s="145" t="s">
        <v>243</v>
      </c>
      <c r="B265" s="176">
        <v>0</v>
      </c>
      <c r="C265" s="176"/>
      <c r="D265" s="178" t="e">
        <f t="shared" si="4"/>
        <v>#DIV/0!</v>
      </c>
    </row>
    <row r="266" spans="1:4" ht="16.5" customHeight="1">
      <c r="A266" s="145" t="s">
        <v>244</v>
      </c>
      <c r="B266" s="176">
        <v>0</v>
      </c>
      <c r="C266" s="176"/>
      <c r="D266" s="178" t="e">
        <f t="shared" si="4"/>
        <v>#DIV/0!</v>
      </c>
    </row>
    <row r="267" spans="1:4" ht="16.5" customHeight="1">
      <c r="A267" s="145" t="s">
        <v>245</v>
      </c>
      <c r="B267" s="176">
        <v>0</v>
      </c>
      <c r="C267" s="176"/>
      <c r="D267" s="178" t="e">
        <f t="shared" si="4"/>
        <v>#DIV/0!</v>
      </c>
    </row>
    <row r="268" spans="1:4" ht="16.5" customHeight="1">
      <c r="A268" s="145" t="s">
        <v>246</v>
      </c>
      <c r="B268" s="176">
        <v>0</v>
      </c>
      <c r="C268" s="176"/>
      <c r="D268" s="178" t="e">
        <f t="shared" si="4"/>
        <v>#DIV/0!</v>
      </c>
    </row>
    <row r="269" spans="1:4" ht="16.5" customHeight="1">
      <c r="A269" s="145" t="s">
        <v>247</v>
      </c>
      <c r="B269" s="176">
        <v>0</v>
      </c>
      <c r="C269" s="176"/>
      <c r="D269" s="178" t="e">
        <f t="shared" si="4"/>
        <v>#DIV/0!</v>
      </c>
    </row>
    <row r="270" spans="1:4" ht="16.5" customHeight="1">
      <c r="A270" s="145" t="s">
        <v>248</v>
      </c>
      <c r="B270" s="176">
        <v>0</v>
      </c>
      <c r="C270" s="176"/>
      <c r="D270" s="178" t="e">
        <f t="shared" si="4"/>
        <v>#DIV/0!</v>
      </c>
    </row>
    <row r="271" spans="1:4" ht="16.5" customHeight="1">
      <c r="A271" s="145" t="s">
        <v>249</v>
      </c>
      <c r="B271" s="176">
        <v>0</v>
      </c>
      <c r="C271" s="176"/>
      <c r="D271" s="178" t="e">
        <f t="shared" si="4"/>
        <v>#DIV/0!</v>
      </c>
    </row>
    <row r="272" spans="1:4" ht="16.5" customHeight="1">
      <c r="A272" s="145" t="s">
        <v>250</v>
      </c>
      <c r="B272" s="176">
        <v>0</v>
      </c>
      <c r="C272" s="176"/>
      <c r="D272" s="178" t="e">
        <f t="shared" si="4"/>
        <v>#DIV/0!</v>
      </c>
    </row>
    <row r="273" spans="1:4" ht="16.5" customHeight="1">
      <c r="A273" s="145" t="s">
        <v>251</v>
      </c>
      <c r="B273" s="176">
        <v>0</v>
      </c>
      <c r="C273" s="176"/>
      <c r="D273" s="178" t="e">
        <f t="shared" si="4"/>
        <v>#DIV/0!</v>
      </c>
    </row>
    <row r="274" spans="1:4" ht="16.5" customHeight="1">
      <c r="A274" s="145" t="s">
        <v>252</v>
      </c>
      <c r="B274" s="176">
        <v>0</v>
      </c>
      <c r="C274" s="176"/>
      <c r="D274" s="178" t="e">
        <f t="shared" si="4"/>
        <v>#DIV/0!</v>
      </c>
    </row>
    <row r="275" spans="1:4" ht="16.5" customHeight="1">
      <c r="A275" s="145" t="s">
        <v>253</v>
      </c>
      <c r="B275" s="176">
        <v>0</v>
      </c>
      <c r="C275" s="176"/>
      <c r="D275" s="178" t="e">
        <f t="shared" si="4"/>
        <v>#DIV/0!</v>
      </c>
    </row>
    <row r="276" spans="1:4" ht="16.5" customHeight="1">
      <c r="A276" s="145" t="s">
        <v>254</v>
      </c>
      <c r="B276" s="176">
        <v>0</v>
      </c>
      <c r="C276" s="176"/>
      <c r="D276" s="178" t="e">
        <f t="shared" si="4"/>
        <v>#DIV/0!</v>
      </c>
    </row>
    <row r="277" spans="1:4" ht="16.5" customHeight="1">
      <c r="A277" s="145" t="s">
        <v>255</v>
      </c>
      <c r="B277" s="176">
        <v>0</v>
      </c>
      <c r="C277" s="176"/>
      <c r="D277" s="178" t="e">
        <f t="shared" si="4"/>
        <v>#DIV/0!</v>
      </c>
    </row>
    <row r="278" spans="1:4" ht="16.5" customHeight="1">
      <c r="A278" s="145" t="s">
        <v>256</v>
      </c>
      <c r="B278" s="176">
        <v>0</v>
      </c>
      <c r="C278" s="176"/>
      <c r="D278" s="178" t="e">
        <f t="shared" si="4"/>
        <v>#DIV/0!</v>
      </c>
    </row>
    <row r="279" spans="1:4" ht="16.5" customHeight="1">
      <c r="A279" s="145" t="s">
        <v>257</v>
      </c>
      <c r="B279" s="176">
        <v>0</v>
      </c>
      <c r="C279" s="176"/>
      <c r="D279" s="178" t="e">
        <f t="shared" si="4"/>
        <v>#DIV/0!</v>
      </c>
    </row>
    <row r="280" spans="1:4" ht="16.5" customHeight="1">
      <c r="A280" s="145" t="s">
        <v>258</v>
      </c>
      <c r="B280" s="176">
        <v>0</v>
      </c>
      <c r="C280" s="176"/>
      <c r="D280" s="178" t="e">
        <f t="shared" si="4"/>
        <v>#DIV/0!</v>
      </c>
    </row>
    <row r="281" spans="1:4" ht="16.5" customHeight="1">
      <c r="A281" s="145" t="s">
        <v>93</v>
      </c>
      <c r="B281" s="176">
        <v>0</v>
      </c>
      <c r="C281" s="176"/>
      <c r="D281" s="178" t="e">
        <f t="shared" si="4"/>
        <v>#DIV/0!</v>
      </c>
    </row>
    <row r="282" spans="1:4" ht="16.5" customHeight="1">
      <c r="A282" s="145" t="s">
        <v>94</v>
      </c>
      <c r="B282" s="176">
        <v>0</v>
      </c>
      <c r="C282" s="176"/>
      <c r="D282" s="178" t="e">
        <f t="shared" si="4"/>
        <v>#DIV/0!</v>
      </c>
    </row>
    <row r="283" spans="1:4" ht="16.5" customHeight="1">
      <c r="A283" s="145" t="s">
        <v>95</v>
      </c>
      <c r="B283" s="176">
        <v>0</v>
      </c>
      <c r="C283" s="176"/>
      <c r="D283" s="178" t="e">
        <f t="shared" si="4"/>
        <v>#DIV/0!</v>
      </c>
    </row>
    <row r="284" spans="1:4" ht="16.5" customHeight="1">
      <c r="A284" s="145" t="s">
        <v>102</v>
      </c>
      <c r="B284" s="176">
        <v>0</v>
      </c>
      <c r="C284" s="176"/>
      <c r="D284" s="178" t="e">
        <f t="shared" si="4"/>
        <v>#DIV/0!</v>
      </c>
    </row>
    <row r="285" spans="1:4" ht="16.5" customHeight="1">
      <c r="A285" s="145" t="s">
        <v>259</v>
      </c>
      <c r="B285" s="176">
        <v>0</v>
      </c>
      <c r="C285" s="176"/>
      <c r="D285" s="178" t="e">
        <f t="shared" si="4"/>
        <v>#DIV/0!</v>
      </c>
    </row>
    <row r="286" spans="1:4" ht="16.5" customHeight="1">
      <c r="A286" s="145" t="s">
        <v>260</v>
      </c>
      <c r="B286" s="176">
        <v>0</v>
      </c>
      <c r="C286" s="176"/>
      <c r="D286" s="178" t="e">
        <f t="shared" si="4"/>
        <v>#DIV/0!</v>
      </c>
    </row>
    <row r="287" spans="1:4" ht="16.5" customHeight="1">
      <c r="A287" s="145" t="s">
        <v>261</v>
      </c>
      <c r="B287" s="176">
        <v>0</v>
      </c>
      <c r="C287" s="176"/>
      <c r="D287" s="178" t="e">
        <f t="shared" si="4"/>
        <v>#DIV/0!</v>
      </c>
    </row>
    <row r="288" spans="1:4" s="171" customFormat="1" ht="16.5" customHeight="1">
      <c r="A288" s="175" t="s">
        <v>262</v>
      </c>
      <c r="B288" s="176">
        <f>SUM(B289,B291,B293,B295,B305)</f>
        <v>1217</v>
      </c>
      <c r="C288" s="176">
        <v>4538</v>
      </c>
      <c r="D288" s="178">
        <f t="shared" si="4"/>
        <v>372.88414133114213</v>
      </c>
    </row>
    <row r="289" spans="1:4" ht="16.5" customHeight="1">
      <c r="A289" s="145" t="s">
        <v>263</v>
      </c>
      <c r="B289" s="176">
        <f>B290</f>
        <v>0</v>
      </c>
      <c r="C289" s="176"/>
      <c r="D289" s="178" t="e">
        <f t="shared" si="4"/>
        <v>#DIV/0!</v>
      </c>
    </row>
    <row r="290" spans="1:4" ht="16.5" customHeight="1">
      <c r="A290" s="145" t="s">
        <v>264</v>
      </c>
      <c r="B290" s="176">
        <v>0</v>
      </c>
      <c r="C290" s="176"/>
      <c r="D290" s="178" t="e">
        <f t="shared" si="4"/>
        <v>#DIV/0!</v>
      </c>
    </row>
    <row r="291" spans="1:4" ht="16.5" customHeight="1">
      <c r="A291" s="145" t="s">
        <v>265</v>
      </c>
      <c r="B291" s="176">
        <f>B292</f>
        <v>0</v>
      </c>
      <c r="C291" s="176"/>
      <c r="D291" s="178" t="e">
        <f t="shared" si="4"/>
        <v>#DIV/0!</v>
      </c>
    </row>
    <row r="292" spans="1:4" ht="16.5" customHeight="1">
      <c r="A292" s="145" t="s">
        <v>266</v>
      </c>
      <c r="B292" s="176">
        <v>0</v>
      </c>
      <c r="C292" s="176"/>
      <c r="D292" s="178" t="e">
        <f t="shared" si="4"/>
        <v>#DIV/0!</v>
      </c>
    </row>
    <row r="293" spans="1:4" ht="16.5" customHeight="1">
      <c r="A293" s="145" t="s">
        <v>267</v>
      </c>
      <c r="B293" s="176">
        <f>B294</f>
        <v>0</v>
      </c>
      <c r="C293" s="176"/>
      <c r="D293" s="178" t="e">
        <f t="shared" si="4"/>
        <v>#DIV/0!</v>
      </c>
    </row>
    <row r="294" spans="1:4" ht="16.5" customHeight="1">
      <c r="A294" s="145" t="s">
        <v>268</v>
      </c>
      <c r="B294" s="176">
        <v>0</v>
      </c>
      <c r="C294" s="176"/>
      <c r="D294" s="178" t="e">
        <f t="shared" si="4"/>
        <v>#DIV/0!</v>
      </c>
    </row>
    <row r="295" spans="1:4" ht="16.5" customHeight="1">
      <c r="A295" s="145" t="s">
        <v>269</v>
      </c>
      <c r="B295" s="176">
        <f>SUM(B296:B304)</f>
        <v>1217</v>
      </c>
      <c r="C295" s="176">
        <v>3843</v>
      </c>
      <c r="D295" s="178">
        <f t="shared" si="4"/>
        <v>315.7764995891537</v>
      </c>
    </row>
    <row r="296" spans="1:4" ht="16.5" customHeight="1">
      <c r="A296" s="145" t="s">
        <v>270</v>
      </c>
      <c r="B296" s="176">
        <v>466</v>
      </c>
      <c r="C296" s="176">
        <v>324</v>
      </c>
      <c r="D296" s="178">
        <f t="shared" si="4"/>
        <v>69.52789699570815</v>
      </c>
    </row>
    <row r="297" spans="1:4" ht="16.5" customHeight="1">
      <c r="A297" s="145" t="s">
        <v>271</v>
      </c>
      <c r="B297" s="176">
        <v>30</v>
      </c>
      <c r="C297" s="176">
        <v>0</v>
      </c>
      <c r="D297" s="178">
        <f t="shared" si="4"/>
        <v>0</v>
      </c>
    </row>
    <row r="298" spans="1:4" ht="16.5" customHeight="1">
      <c r="A298" s="145" t="s">
        <v>272</v>
      </c>
      <c r="B298" s="176">
        <v>721</v>
      </c>
      <c r="C298" s="176">
        <v>3388</v>
      </c>
      <c r="D298" s="178">
        <f t="shared" si="4"/>
        <v>469.9029126213592</v>
      </c>
    </row>
    <row r="299" spans="1:4" ht="16.5" customHeight="1">
      <c r="A299" s="145" t="s">
        <v>273</v>
      </c>
      <c r="B299" s="176">
        <v>0</v>
      </c>
      <c r="C299" s="176">
        <v>0</v>
      </c>
      <c r="D299" s="178" t="e">
        <f t="shared" si="4"/>
        <v>#DIV/0!</v>
      </c>
    </row>
    <row r="300" spans="1:4" ht="16.5" customHeight="1">
      <c r="A300" s="145" t="s">
        <v>274</v>
      </c>
      <c r="B300" s="176">
        <v>0</v>
      </c>
      <c r="C300" s="176">
        <v>0</v>
      </c>
      <c r="D300" s="178" t="e">
        <f t="shared" si="4"/>
        <v>#DIV/0!</v>
      </c>
    </row>
    <row r="301" spans="1:4" ht="16.5" customHeight="1">
      <c r="A301" s="145" t="s">
        <v>275</v>
      </c>
      <c r="B301" s="176">
        <v>0</v>
      </c>
      <c r="C301" s="176">
        <v>0</v>
      </c>
      <c r="D301" s="178" t="e">
        <f t="shared" si="4"/>
        <v>#DIV/0!</v>
      </c>
    </row>
    <row r="302" spans="1:4" ht="16.5" customHeight="1">
      <c r="A302" s="145" t="s">
        <v>276</v>
      </c>
      <c r="B302" s="176">
        <v>0</v>
      </c>
      <c r="C302" s="176">
        <v>131</v>
      </c>
      <c r="D302" s="178" t="e">
        <f t="shared" si="4"/>
        <v>#DIV/0!</v>
      </c>
    </row>
    <row r="303" spans="1:4" ht="16.5" customHeight="1">
      <c r="A303" s="145" t="s">
        <v>277</v>
      </c>
      <c r="B303" s="176">
        <v>0</v>
      </c>
      <c r="C303" s="176">
        <v>0</v>
      </c>
      <c r="D303" s="178" t="e">
        <f t="shared" si="4"/>
        <v>#DIV/0!</v>
      </c>
    </row>
    <row r="304" spans="1:4" ht="16.5" customHeight="1">
      <c r="A304" s="145" t="s">
        <v>278</v>
      </c>
      <c r="B304" s="176">
        <v>0</v>
      </c>
      <c r="C304" s="176">
        <v>0</v>
      </c>
      <c r="D304" s="178" t="e">
        <f t="shared" si="4"/>
        <v>#DIV/0!</v>
      </c>
    </row>
    <row r="305" spans="1:4" ht="16.5" customHeight="1">
      <c r="A305" s="145" t="s">
        <v>279</v>
      </c>
      <c r="B305" s="176">
        <f>B306</f>
        <v>0</v>
      </c>
      <c r="C305" s="176">
        <v>695</v>
      </c>
      <c r="D305" s="178" t="e">
        <f t="shared" si="4"/>
        <v>#DIV/0!</v>
      </c>
    </row>
    <row r="306" spans="1:4" ht="16.5" customHeight="1">
      <c r="A306" s="145" t="s">
        <v>280</v>
      </c>
      <c r="B306" s="176">
        <v>0</v>
      </c>
      <c r="C306" s="176">
        <v>695</v>
      </c>
      <c r="D306" s="178" t="e">
        <f t="shared" si="4"/>
        <v>#DIV/0!</v>
      </c>
    </row>
    <row r="307" spans="1:4" s="171" customFormat="1" ht="16.5" customHeight="1">
      <c r="A307" s="175" t="s">
        <v>281</v>
      </c>
      <c r="B307" s="176">
        <f>SUM(B308,B311,B322,B329,B337,B346,B362,B372,B382,B390,B396)</f>
        <v>71347</v>
      </c>
      <c r="C307" s="179">
        <v>67367</v>
      </c>
      <c r="D307" s="178">
        <f t="shared" si="4"/>
        <v>94.42162950089002</v>
      </c>
    </row>
    <row r="308" spans="1:4" ht="16.5" customHeight="1">
      <c r="A308" s="145" t="s">
        <v>282</v>
      </c>
      <c r="B308" s="176">
        <f>SUM(B309:B310)</f>
        <v>533</v>
      </c>
      <c r="C308" s="176">
        <v>761</v>
      </c>
      <c r="D308" s="178">
        <f t="shared" si="4"/>
        <v>142.7767354596623</v>
      </c>
    </row>
    <row r="309" spans="1:4" ht="16.5" customHeight="1">
      <c r="A309" s="145" t="s">
        <v>283</v>
      </c>
      <c r="B309" s="176">
        <v>533</v>
      </c>
      <c r="C309" s="176">
        <v>761</v>
      </c>
      <c r="D309" s="178">
        <f t="shared" si="4"/>
        <v>142.7767354596623</v>
      </c>
    </row>
    <row r="310" spans="1:4" ht="16.5" customHeight="1">
      <c r="A310" s="145" t="s">
        <v>284</v>
      </c>
      <c r="B310" s="176">
        <v>0</v>
      </c>
      <c r="C310" s="176">
        <v>0</v>
      </c>
      <c r="D310" s="178" t="e">
        <f t="shared" si="4"/>
        <v>#DIV/0!</v>
      </c>
    </row>
    <row r="311" spans="1:4" ht="16.5" customHeight="1">
      <c r="A311" s="145" t="s">
        <v>285</v>
      </c>
      <c r="B311" s="176">
        <f>SUM(B312:B321)</f>
        <v>62815</v>
      </c>
      <c r="C311" s="176">
        <v>59748</v>
      </c>
      <c r="D311" s="178">
        <f t="shared" si="4"/>
        <v>95.11740826235771</v>
      </c>
    </row>
    <row r="312" spans="1:4" ht="16.5" customHeight="1">
      <c r="A312" s="145" t="s">
        <v>93</v>
      </c>
      <c r="B312" s="176">
        <v>28539</v>
      </c>
      <c r="C312" s="176">
        <v>27578</v>
      </c>
      <c r="D312" s="178">
        <f t="shared" si="4"/>
        <v>96.63267808963172</v>
      </c>
    </row>
    <row r="313" spans="1:4" ht="16.5" customHeight="1">
      <c r="A313" s="145" t="s">
        <v>94</v>
      </c>
      <c r="B313" s="176">
        <v>44</v>
      </c>
      <c r="C313" s="176">
        <v>592</v>
      </c>
      <c r="D313" s="178">
        <f t="shared" si="4"/>
        <v>1345.4545454545455</v>
      </c>
    </row>
    <row r="314" spans="1:4" ht="16.5" customHeight="1">
      <c r="A314" s="145" t="s">
        <v>95</v>
      </c>
      <c r="B314" s="176">
        <v>0</v>
      </c>
      <c r="C314" s="176">
        <v>0</v>
      </c>
      <c r="D314" s="178" t="e">
        <f t="shared" si="4"/>
        <v>#DIV/0!</v>
      </c>
    </row>
    <row r="315" spans="1:4" ht="16.5" customHeight="1">
      <c r="A315" s="145" t="s">
        <v>134</v>
      </c>
      <c r="B315" s="176">
        <v>4412</v>
      </c>
      <c r="C315" s="176">
        <v>3044</v>
      </c>
      <c r="D315" s="178">
        <f t="shared" si="4"/>
        <v>68.99365367180417</v>
      </c>
    </row>
    <row r="316" spans="1:4" ht="16.5" customHeight="1">
      <c r="A316" s="145" t="s">
        <v>286</v>
      </c>
      <c r="B316" s="176">
        <v>6285</v>
      </c>
      <c r="C316" s="176">
        <v>7009</v>
      </c>
      <c r="D316" s="178">
        <f t="shared" si="4"/>
        <v>111.51949085123309</v>
      </c>
    </row>
    <row r="317" spans="1:4" ht="16.5" customHeight="1">
      <c r="A317" s="145" t="s">
        <v>287</v>
      </c>
      <c r="B317" s="176">
        <v>10362</v>
      </c>
      <c r="C317" s="176">
        <v>8587</v>
      </c>
      <c r="D317" s="178">
        <f t="shared" si="4"/>
        <v>82.87010229685389</v>
      </c>
    </row>
    <row r="318" spans="1:4" ht="16.5" customHeight="1">
      <c r="A318" s="145" t="s">
        <v>288</v>
      </c>
      <c r="B318" s="176">
        <v>20</v>
      </c>
      <c r="C318" s="176"/>
      <c r="D318" s="178">
        <f t="shared" si="4"/>
        <v>0</v>
      </c>
    </row>
    <row r="319" spans="1:4" ht="16.5" customHeight="1">
      <c r="A319" s="145" t="s">
        <v>289</v>
      </c>
      <c r="B319" s="176">
        <v>0</v>
      </c>
      <c r="C319" s="176"/>
      <c r="D319" s="178" t="e">
        <f t="shared" si="4"/>
        <v>#DIV/0!</v>
      </c>
    </row>
    <row r="320" spans="1:4" ht="16.5" customHeight="1">
      <c r="A320" s="145" t="s">
        <v>102</v>
      </c>
      <c r="B320" s="176">
        <v>0</v>
      </c>
      <c r="C320" s="176">
        <v>0</v>
      </c>
      <c r="D320" s="178" t="e">
        <f t="shared" si="4"/>
        <v>#DIV/0!</v>
      </c>
    </row>
    <row r="321" spans="1:4" ht="16.5" customHeight="1">
      <c r="A321" s="145" t="s">
        <v>290</v>
      </c>
      <c r="B321" s="176">
        <v>13153</v>
      </c>
      <c r="C321" s="176">
        <v>12938</v>
      </c>
      <c r="D321" s="178">
        <f t="shared" si="4"/>
        <v>98.3653919257964</v>
      </c>
    </row>
    <row r="322" spans="1:4" ht="16.5" customHeight="1">
      <c r="A322" s="145" t="s">
        <v>291</v>
      </c>
      <c r="B322" s="176">
        <f>SUM(B323:B328)</f>
        <v>441</v>
      </c>
      <c r="C322" s="176">
        <v>483</v>
      </c>
      <c r="D322" s="178">
        <f t="shared" si="4"/>
        <v>109.52380952380953</v>
      </c>
    </row>
    <row r="323" spans="1:4" ht="16.5" customHeight="1">
      <c r="A323" s="145" t="s">
        <v>93</v>
      </c>
      <c r="B323" s="176">
        <v>0</v>
      </c>
      <c r="C323" s="176">
        <v>130</v>
      </c>
      <c r="D323" s="178" t="e">
        <f t="shared" si="4"/>
        <v>#DIV/0!</v>
      </c>
    </row>
    <row r="324" spans="1:4" ht="16.5" customHeight="1">
      <c r="A324" s="145" t="s">
        <v>94</v>
      </c>
      <c r="B324" s="176">
        <v>60</v>
      </c>
      <c r="C324" s="176">
        <v>200</v>
      </c>
      <c r="D324" s="178">
        <f t="shared" si="4"/>
        <v>333.33333333333337</v>
      </c>
    </row>
    <row r="325" spans="1:4" ht="16.5" customHeight="1">
      <c r="A325" s="145" t="s">
        <v>95</v>
      </c>
      <c r="B325" s="176">
        <v>0</v>
      </c>
      <c r="C325" s="176">
        <v>0</v>
      </c>
      <c r="D325" s="178" t="e">
        <f t="shared" si="4"/>
        <v>#DIV/0!</v>
      </c>
    </row>
    <row r="326" spans="1:4" ht="16.5" customHeight="1">
      <c r="A326" s="145" t="s">
        <v>292</v>
      </c>
      <c r="B326" s="176">
        <v>0</v>
      </c>
      <c r="C326" s="176">
        <v>0</v>
      </c>
      <c r="D326" s="178" t="e">
        <f aca="true" t="shared" si="5" ref="D326:D389">C326/B326*100</f>
        <v>#DIV/0!</v>
      </c>
    </row>
    <row r="327" spans="1:4" ht="16.5" customHeight="1">
      <c r="A327" s="145" t="s">
        <v>102</v>
      </c>
      <c r="B327" s="176">
        <v>0</v>
      </c>
      <c r="C327" s="176">
        <v>0</v>
      </c>
      <c r="D327" s="178" t="e">
        <f t="shared" si="5"/>
        <v>#DIV/0!</v>
      </c>
    </row>
    <row r="328" spans="1:4" ht="16.5" customHeight="1">
      <c r="A328" s="145" t="s">
        <v>293</v>
      </c>
      <c r="B328" s="176">
        <v>381</v>
      </c>
      <c r="C328" s="176">
        <v>153</v>
      </c>
      <c r="D328" s="178">
        <f t="shared" si="5"/>
        <v>40.15748031496063</v>
      </c>
    </row>
    <row r="329" spans="1:4" ht="16.5" customHeight="1">
      <c r="A329" s="145" t="s">
        <v>294</v>
      </c>
      <c r="B329" s="176">
        <f>SUM(B330:B336)</f>
        <v>638</v>
      </c>
      <c r="C329" s="176">
        <v>0</v>
      </c>
      <c r="D329" s="178">
        <f t="shared" si="5"/>
        <v>0</v>
      </c>
    </row>
    <row r="330" spans="1:4" ht="16.5" customHeight="1">
      <c r="A330" s="145" t="s">
        <v>93</v>
      </c>
      <c r="B330" s="176">
        <v>79</v>
      </c>
      <c r="C330" s="176">
        <v>0</v>
      </c>
      <c r="D330" s="178">
        <f t="shared" si="5"/>
        <v>0</v>
      </c>
    </row>
    <row r="331" spans="1:4" ht="16.5" customHeight="1">
      <c r="A331" s="145" t="s">
        <v>94</v>
      </c>
      <c r="B331" s="176">
        <v>0</v>
      </c>
      <c r="C331" s="176">
        <v>0</v>
      </c>
      <c r="D331" s="178" t="e">
        <f t="shared" si="5"/>
        <v>#DIV/0!</v>
      </c>
    </row>
    <row r="332" spans="1:4" ht="16.5" customHeight="1">
      <c r="A332" s="145" t="s">
        <v>95</v>
      </c>
      <c r="B332" s="176">
        <v>0</v>
      </c>
      <c r="C332" s="176">
        <v>0</v>
      </c>
      <c r="D332" s="178" t="e">
        <f t="shared" si="5"/>
        <v>#DIV/0!</v>
      </c>
    </row>
    <row r="333" spans="1:4" ht="16.5" customHeight="1">
      <c r="A333" s="145" t="s">
        <v>295</v>
      </c>
      <c r="B333" s="176">
        <v>0</v>
      </c>
      <c r="C333" s="176">
        <v>0</v>
      </c>
      <c r="D333" s="178" t="e">
        <f t="shared" si="5"/>
        <v>#DIV/0!</v>
      </c>
    </row>
    <row r="334" spans="1:4" ht="16.5" customHeight="1">
      <c r="A334" s="145" t="s">
        <v>296</v>
      </c>
      <c r="B334" s="176">
        <v>0</v>
      </c>
      <c r="C334" s="176">
        <v>0</v>
      </c>
      <c r="D334" s="178" t="e">
        <f t="shared" si="5"/>
        <v>#DIV/0!</v>
      </c>
    </row>
    <row r="335" spans="1:4" ht="16.5" customHeight="1">
      <c r="A335" s="145" t="s">
        <v>102</v>
      </c>
      <c r="B335" s="176">
        <v>0</v>
      </c>
      <c r="C335" s="176">
        <v>0</v>
      </c>
      <c r="D335" s="178" t="e">
        <f t="shared" si="5"/>
        <v>#DIV/0!</v>
      </c>
    </row>
    <row r="336" spans="1:4" ht="16.5" customHeight="1">
      <c r="A336" s="145" t="s">
        <v>297</v>
      </c>
      <c r="B336" s="176">
        <v>559</v>
      </c>
      <c r="C336" s="176">
        <v>0</v>
      </c>
      <c r="D336" s="178">
        <f t="shared" si="5"/>
        <v>0</v>
      </c>
    </row>
    <row r="337" spans="1:4" ht="16.5" customHeight="1">
      <c r="A337" s="145" t="s">
        <v>298</v>
      </c>
      <c r="B337" s="176">
        <f>SUM(B338:B345)</f>
        <v>602</v>
      </c>
      <c r="C337" s="176">
        <v>384</v>
      </c>
      <c r="D337" s="178">
        <f t="shared" si="5"/>
        <v>63.78737541528239</v>
      </c>
    </row>
    <row r="338" spans="1:4" ht="16.5" customHeight="1">
      <c r="A338" s="145" t="s">
        <v>93</v>
      </c>
      <c r="B338" s="176">
        <v>89</v>
      </c>
      <c r="C338" s="176">
        <v>354</v>
      </c>
      <c r="D338" s="178">
        <f t="shared" si="5"/>
        <v>397.75280898876406</v>
      </c>
    </row>
    <row r="339" spans="1:4" ht="16.5" customHeight="1">
      <c r="A339" s="145" t="s">
        <v>94</v>
      </c>
      <c r="B339" s="176">
        <v>345</v>
      </c>
      <c r="C339" s="176">
        <v>0</v>
      </c>
      <c r="D339" s="178">
        <f t="shared" si="5"/>
        <v>0</v>
      </c>
    </row>
    <row r="340" spans="1:4" ht="16.5" customHeight="1">
      <c r="A340" s="145" t="s">
        <v>95</v>
      </c>
      <c r="B340" s="176">
        <v>0</v>
      </c>
      <c r="C340" s="176">
        <v>0</v>
      </c>
      <c r="D340" s="178" t="e">
        <f t="shared" si="5"/>
        <v>#DIV/0!</v>
      </c>
    </row>
    <row r="341" spans="1:4" ht="16.5" customHeight="1">
      <c r="A341" s="145" t="s">
        <v>299</v>
      </c>
      <c r="B341" s="176">
        <v>0</v>
      </c>
      <c r="C341" s="176">
        <v>0</v>
      </c>
      <c r="D341" s="178" t="e">
        <f t="shared" si="5"/>
        <v>#DIV/0!</v>
      </c>
    </row>
    <row r="342" spans="1:4" ht="16.5" customHeight="1">
      <c r="A342" s="145" t="s">
        <v>300</v>
      </c>
      <c r="B342" s="176">
        <v>0</v>
      </c>
      <c r="C342" s="176">
        <v>0</v>
      </c>
      <c r="D342" s="178" t="e">
        <f t="shared" si="5"/>
        <v>#DIV/0!</v>
      </c>
    </row>
    <row r="343" spans="1:4" ht="16.5" customHeight="1">
      <c r="A343" s="145" t="s">
        <v>301</v>
      </c>
      <c r="B343" s="176">
        <v>0</v>
      </c>
      <c r="C343" s="176">
        <v>0</v>
      </c>
      <c r="D343" s="178" t="e">
        <f t="shared" si="5"/>
        <v>#DIV/0!</v>
      </c>
    </row>
    <row r="344" spans="1:4" ht="16.5" customHeight="1">
      <c r="A344" s="145" t="s">
        <v>102</v>
      </c>
      <c r="B344" s="176">
        <v>0</v>
      </c>
      <c r="C344" s="176">
        <v>0</v>
      </c>
      <c r="D344" s="178" t="e">
        <f t="shared" si="5"/>
        <v>#DIV/0!</v>
      </c>
    </row>
    <row r="345" spans="1:4" ht="16.5" customHeight="1">
      <c r="A345" s="145" t="s">
        <v>302</v>
      </c>
      <c r="B345" s="176">
        <v>168</v>
      </c>
      <c r="C345" s="176">
        <v>30</v>
      </c>
      <c r="D345" s="178">
        <f t="shared" si="5"/>
        <v>17.857142857142858</v>
      </c>
    </row>
    <row r="346" spans="1:4" ht="16.5" customHeight="1">
      <c r="A346" s="145" t="s">
        <v>303</v>
      </c>
      <c r="B346" s="176">
        <f>SUM(B347:B361)</f>
        <v>2181</v>
      </c>
      <c r="C346" s="176">
        <v>1778</v>
      </c>
      <c r="D346" s="178">
        <f t="shared" si="5"/>
        <v>81.52223750573133</v>
      </c>
    </row>
    <row r="347" spans="1:4" ht="16.5" customHeight="1">
      <c r="A347" s="145" t="s">
        <v>93</v>
      </c>
      <c r="B347" s="176">
        <v>1554</v>
      </c>
      <c r="C347" s="176">
        <v>1439</v>
      </c>
      <c r="D347" s="178">
        <f t="shared" si="5"/>
        <v>92.5997425997426</v>
      </c>
    </row>
    <row r="348" spans="1:4" ht="16.5" customHeight="1">
      <c r="A348" s="145" t="s">
        <v>94</v>
      </c>
      <c r="B348" s="176">
        <v>6</v>
      </c>
      <c r="C348" s="176">
        <v>28</v>
      </c>
      <c r="D348" s="178">
        <f t="shared" si="5"/>
        <v>466.6666666666667</v>
      </c>
    </row>
    <row r="349" spans="1:4" ht="16.5" customHeight="1">
      <c r="A349" s="145" t="s">
        <v>95</v>
      </c>
      <c r="B349" s="176">
        <v>0</v>
      </c>
      <c r="C349" s="176">
        <v>0</v>
      </c>
      <c r="D349" s="178" t="e">
        <f t="shared" si="5"/>
        <v>#DIV/0!</v>
      </c>
    </row>
    <row r="350" spans="1:4" ht="16.5" customHeight="1">
      <c r="A350" s="145" t="s">
        <v>304</v>
      </c>
      <c r="B350" s="176">
        <v>0</v>
      </c>
      <c r="C350" s="176">
        <v>0</v>
      </c>
      <c r="D350" s="178" t="e">
        <f t="shared" si="5"/>
        <v>#DIV/0!</v>
      </c>
    </row>
    <row r="351" spans="1:4" ht="16.5" customHeight="1">
      <c r="A351" s="145" t="s">
        <v>305</v>
      </c>
      <c r="B351" s="176">
        <v>0</v>
      </c>
      <c r="C351" s="176">
        <v>0</v>
      </c>
      <c r="D351" s="178" t="e">
        <f t="shared" si="5"/>
        <v>#DIV/0!</v>
      </c>
    </row>
    <row r="352" spans="1:4" ht="16.5" customHeight="1">
      <c r="A352" s="145" t="s">
        <v>306</v>
      </c>
      <c r="B352" s="176">
        <v>0</v>
      </c>
      <c r="C352" s="176">
        <v>0</v>
      </c>
      <c r="D352" s="178" t="e">
        <f t="shared" si="5"/>
        <v>#DIV/0!</v>
      </c>
    </row>
    <row r="353" spans="1:4" ht="16.5" customHeight="1">
      <c r="A353" s="145" t="s">
        <v>307</v>
      </c>
      <c r="B353" s="176">
        <v>224</v>
      </c>
      <c r="C353" s="176">
        <v>246</v>
      </c>
      <c r="D353" s="178">
        <f t="shared" si="5"/>
        <v>109.82142857142858</v>
      </c>
    </row>
    <row r="354" spans="1:4" ht="16.5" customHeight="1">
      <c r="A354" s="145" t="s">
        <v>308</v>
      </c>
      <c r="B354" s="176">
        <v>0</v>
      </c>
      <c r="C354" s="176">
        <v>0</v>
      </c>
      <c r="D354" s="178" t="e">
        <f t="shared" si="5"/>
        <v>#DIV/0!</v>
      </c>
    </row>
    <row r="355" spans="1:4" ht="16.5" customHeight="1">
      <c r="A355" s="145" t="s">
        <v>309</v>
      </c>
      <c r="B355" s="176">
        <v>100</v>
      </c>
      <c r="C355" s="176">
        <v>39</v>
      </c>
      <c r="D355" s="178">
        <f t="shared" si="5"/>
        <v>39</v>
      </c>
    </row>
    <row r="356" spans="1:4" ht="16.5" customHeight="1">
      <c r="A356" s="145" t="s">
        <v>310</v>
      </c>
      <c r="B356" s="176">
        <v>0</v>
      </c>
      <c r="C356" s="176">
        <v>0</v>
      </c>
      <c r="D356" s="178" t="e">
        <f t="shared" si="5"/>
        <v>#DIV/0!</v>
      </c>
    </row>
    <row r="357" spans="1:4" ht="16.5" customHeight="1">
      <c r="A357" s="145" t="s">
        <v>311</v>
      </c>
      <c r="B357" s="176">
        <v>0</v>
      </c>
      <c r="C357" s="176">
        <v>0</v>
      </c>
      <c r="D357" s="178" t="e">
        <f t="shared" si="5"/>
        <v>#DIV/0!</v>
      </c>
    </row>
    <row r="358" spans="1:4" ht="16.5" customHeight="1">
      <c r="A358" s="145" t="s">
        <v>312</v>
      </c>
      <c r="B358" s="176">
        <v>0</v>
      </c>
      <c r="C358" s="176">
        <v>0</v>
      </c>
      <c r="D358" s="178" t="e">
        <f t="shared" si="5"/>
        <v>#DIV/0!</v>
      </c>
    </row>
    <row r="359" spans="1:4" ht="16.5" customHeight="1">
      <c r="A359" s="145" t="s">
        <v>134</v>
      </c>
      <c r="B359" s="176">
        <v>0</v>
      </c>
      <c r="C359" s="176">
        <v>0</v>
      </c>
      <c r="D359" s="178" t="e">
        <f t="shared" si="5"/>
        <v>#DIV/0!</v>
      </c>
    </row>
    <row r="360" spans="1:4" ht="16.5" customHeight="1">
      <c r="A360" s="145" t="s">
        <v>102</v>
      </c>
      <c r="B360" s="176">
        <v>0</v>
      </c>
      <c r="C360" s="176">
        <v>0</v>
      </c>
      <c r="D360" s="178" t="e">
        <f t="shared" si="5"/>
        <v>#DIV/0!</v>
      </c>
    </row>
    <row r="361" spans="1:4" ht="16.5" customHeight="1">
      <c r="A361" s="145" t="s">
        <v>313</v>
      </c>
      <c r="B361" s="176">
        <v>297</v>
      </c>
      <c r="C361" s="176">
        <v>26</v>
      </c>
      <c r="D361" s="178">
        <f t="shared" si="5"/>
        <v>8.754208754208754</v>
      </c>
    </row>
    <row r="362" spans="1:4" ht="16.5" customHeight="1">
      <c r="A362" s="145" t="s">
        <v>314</v>
      </c>
      <c r="B362" s="176">
        <v>0</v>
      </c>
      <c r="C362" s="176">
        <v>20</v>
      </c>
      <c r="D362" s="178" t="e">
        <f t="shared" si="5"/>
        <v>#DIV/0!</v>
      </c>
    </row>
    <row r="363" spans="1:4" ht="16.5" customHeight="1">
      <c r="A363" s="145" t="s">
        <v>93</v>
      </c>
      <c r="B363" s="176">
        <v>0</v>
      </c>
      <c r="C363" s="176">
        <v>0</v>
      </c>
      <c r="D363" s="178" t="e">
        <f t="shared" si="5"/>
        <v>#DIV/0!</v>
      </c>
    </row>
    <row r="364" spans="1:4" ht="16.5" customHeight="1">
      <c r="A364" s="145" t="s">
        <v>94</v>
      </c>
      <c r="B364" s="176">
        <v>0</v>
      </c>
      <c r="C364" s="176">
        <v>0</v>
      </c>
      <c r="D364" s="178" t="e">
        <f t="shared" si="5"/>
        <v>#DIV/0!</v>
      </c>
    </row>
    <row r="365" spans="1:4" ht="16.5" customHeight="1">
      <c r="A365" s="145" t="s">
        <v>95</v>
      </c>
      <c r="B365" s="176">
        <v>0</v>
      </c>
      <c r="C365" s="176">
        <v>0</v>
      </c>
      <c r="D365" s="178" t="e">
        <f t="shared" si="5"/>
        <v>#DIV/0!</v>
      </c>
    </row>
    <row r="366" spans="1:4" ht="16.5" customHeight="1">
      <c r="A366" s="145" t="s">
        <v>315</v>
      </c>
      <c r="B366" s="176">
        <v>0</v>
      </c>
      <c r="C366" s="176">
        <v>0</v>
      </c>
      <c r="D366" s="178" t="e">
        <f t="shared" si="5"/>
        <v>#DIV/0!</v>
      </c>
    </row>
    <row r="367" spans="1:4" ht="16.5" customHeight="1">
      <c r="A367" s="145" t="s">
        <v>316</v>
      </c>
      <c r="B367" s="176">
        <v>0</v>
      </c>
      <c r="C367" s="176">
        <v>0</v>
      </c>
      <c r="D367" s="178" t="e">
        <f t="shared" si="5"/>
        <v>#DIV/0!</v>
      </c>
    </row>
    <row r="368" spans="1:4" ht="16.5" customHeight="1">
      <c r="A368" s="145" t="s">
        <v>317</v>
      </c>
      <c r="B368" s="176">
        <v>0</v>
      </c>
      <c r="C368" s="176">
        <v>0</v>
      </c>
      <c r="D368" s="178" t="e">
        <f t="shared" si="5"/>
        <v>#DIV/0!</v>
      </c>
    </row>
    <row r="369" spans="1:4" ht="16.5" customHeight="1">
      <c r="A369" s="145" t="s">
        <v>134</v>
      </c>
      <c r="B369" s="176"/>
      <c r="C369" s="176">
        <v>0</v>
      </c>
      <c r="D369" s="178" t="e">
        <f t="shared" si="5"/>
        <v>#DIV/0!</v>
      </c>
    </row>
    <row r="370" spans="1:4" ht="16.5" customHeight="1">
      <c r="A370" s="145" t="s">
        <v>102</v>
      </c>
      <c r="B370" s="176"/>
      <c r="C370" s="176">
        <v>0</v>
      </c>
      <c r="D370" s="178" t="e">
        <f t="shared" si="5"/>
        <v>#DIV/0!</v>
      </c>
    </row>
    <row r="371" spans="1:4" ht="16.5" customHeight="1">
      <c r="A371" s="145" t="s">
        <v>318</v>
      </c>
      <c r="B371" s="176"/>
      <c r="C371" s="176">
        <v>20</v>
      </c>
      <c r="D371" s="178" t="e">
        <f t="shared" si="5"/>
        <v>#DIV/0!</v>
      </c>
    </row>
    <row r="372" spans="1:4" ht="16.5" customHeight="1">
      <c r="A372" s="145" t="s">
        <v>319</v>
      </c>
      <c r="B372" s="176">
        <f>SUM(B373:B381)</f>
        <v>3883</v>
      </c>
      <c r="C372" s="176">
        <v>4025</v>
      </c>
      <c r="D372" s="178">
        <f t="shared" si="5"/>
        <v>103.65696626319856</v>
      </c>
    </row>
    <row r="373" spans="1:4" ht="16.5" customHeight="1">
      <c r="A373" s="145" t="s">
        <v>93</v>
      </c>
      <c r="B373" s="176">
        <v>1853</v>
      </c>
      <c r="C373" s="176">
        <v>1847</v>
      </c>
      <c r="D373" s="178">
        <f t="shared" si="5"/>
        <v>99.67620075553157</v>
      </c>
    </row>
    <row r="374" spans="1:4" ht="16.5" customHeight="1">
      <c r="A374" s="145" t="s">
        <v>94</v>
      </c>
      <c r="B374" s="176">
        <v>0</v>
      </c>
      <c r="C374" s="176">
        <v>0</v>
      </c>
      <c r="D374" s="178" t="e">
        <f t="shared" si="5"/>
        <v>#DIV/0!</v>
      </c>
    </row>
    <row r="375" spans="1:4" ht="16.5" customHeight="1">
      <c r="A375" s="145" t="s">
        <v>95</v>
      </c>
      <c r="B375" s="176">
        <v>0</v>
      </c>
      <c r="C375" s="176">
        <v>0</v>
      </c>
      <c r="D375" s="178" t="e">
        <f t="shared" si="5"/>
        <v>#DIV/0!</v>
      </c>
    </row>
    <row r="376" spans="1:4" ht="16.5" customHeight="1">
      <c r="A376" s="145" t="s">
        <v>320</v>
      </c>
      <c r="B376" s="176">
        <v>50</v>
      </c>
      <c r="C376" s="176">
        <v>108</v>
      </c>
      <c r="D376" s="178">
        <f t="shared" si="5"/>
        <v>216</v>
      </c>
    </row>
    <row r="377" spans="1:4" ht="16.5" customHeight="1">
      <c r="A377" s="145" t="s">
        <v>321</v>
      </c>
      <c r="B377" s="176">
        <v>0</v>
      </c>
      <c r="C377" s="176">
        <v>2000</v>
      </c>
      <c r="D377" s="178" t="e">
        <f t="shared" si="5"/>
        <v>#DIV/0!</v>
      </c>
    </row>
    <row r="378" spans="1:4" ht="16.5" customHeight="1">
      <c r="A378" s="145" t="s">
        <v>322</v>
      </c>
      <c r="B378" s="176">
        <v>1901</v>
      </c>
      <c r="C378" s="176">
        <v>70</v>
      </c>
      <c r="D378" s="178">
        <f t="shared" si="5"/>
        <v>3.682272488164124</v>
      </c>
    </row>
    <row r="379" spans="1:4" ht="16.5" customHeight="1">
      <c r="A379" s="145" t="s">
        <v>134</v>
      </c>
      <c r="B379" s="176">
        <v>0</v>
      </c>
      <c r="C379" s="176">
        <v>0</v>
      </c>
      <c r="D379" s="178" t="e">
        <f t="shared" si="5"/>
        <v>#DIV/0!</v>
      </c>
    </row>
    <row r="380" spans="1:4" ht="16.5" customHeight="1">
      <c r="A380" s="145" t="s">
        <v>102</v>
      </c>
      <c r="B380" s="176">
        <v>0</v>
      </c>
      <c r="C380" s="176">
        <v>0</v>
      </c>
      <c r="D380" s="178" t="e">
        <f t="shared" si="5"/>
        <v>#DIV/0!</v>
      </c>
    </row>
    <row r="381" spans="1:4" ht="16.5" customHeight="1">
      <c r="A381" s="145" t="s">
        <v>323</v>
      </c>
      <c r="B381" s="176">
        <v>79</v>
      </c>
      <c r="C381" s="176">
        <v>0</v>
      </c>
      <c r="D381" s="178">
        <f t="shared" si="5"/>
        <v>0</v>
      </c>
    </row>
    <row r="382" spans="1:4" ht="16.5" customHeight="1">
      <c r="A382" s="145" t="s">
        <v>324</v>
      </c>
      <c r="B382" s="145">
        <v>0</v>
      </c>
      <c r="C382" s="145">
        <v>0</v>
      </c>
      <c r="D382" s="178" t="e">
        <f t="shared" si="5"/>
        <v>#DIV/0!</v>
      </c>
    </row>
    <row r="383" spans="1:4" ht="16.5" customHeight="1">
      <c r="A383" s="145" t="s">
        <v>93</v>
      </c>
      <c r="B383" s="145">
        <v>0</v>
      </c>
      <c r="C383" s="145">
        <v>0</v>
      </c>
      <c r="D383" s="178" t="e">
        <f t="shared" si="5"/>
        <v>#DIV/0!</v>
      </c>
    </row>
    <row r="384" spans="1:4" ht="16.5" customHeight="1">
      <c r="A384" s="145" t="s">
        <v>94</v>
      </c>
      <c r="B384" s="145">
        <v>0</v>
      </c>
      <c r="C384" s="145">
        <v>0</v>
      </c>
      <c r="D384" s="178" t="e">
        <f t="shared" si="5"/>
        <v>#DIV/0!</v>
      </c>
    </row>
    <row r="385" spans="1:4" ht="16.5" customHeight="1">
      <c r="A385" s="145" t="s">
        <v>95</v>
      </c>
      <c r="B385" s="145">
        <v>0</v>
      </c>
      <c r="C385" s="145">
        <v>0</v>
      </c>
      <c r="D385" s="178" t="e">
        <f t="shared" si="5"/>
        <v>#DIV/0!</v>
      </c>
    </row>
    <row r="386" spans="1:4" ht="16.5" customHeight="1">
      <c r="A386" s="145" t="s">
        <v>325</v>
      </c>
      <c r="B386" s="145">
        <v>0</v>
      </c>
      <c r="C386" s="145">
        <v>0</v>
      </c>
      <c r="D386" s="178" t="e">
        <f t="shared" si="5"/>
        <v>#DIV/0!</v>
      </c>
    </row>
    <row r="387" spans="1:4" ht="16.5" customHeight="1">
      <c r="A387" s="145" t="s">
        <v>326</v>
      </c>
      <c r="B387" s="145">
        <v>0</v>
      </c>
      <c r="C387" s="145">
        <v>0</v>
      </c>
      <c r="D387" s="178" t="e">
        <f t="shared" si="5"/>
        <v>#DIV/0!</v>
      </c>
    </row>
    <row r="388" spans="1:4" ht="16.5" customHeight="1">
      <c r="A388" s="145" t="s">
        <v>102</v>
      </c>
      <c r="B388" s="145">
        <v>0</v>
      </c>
      <c r="C388" s="145">
        <v>0</v>
      </c>
      <c r="D388" s="178" t="e">
        <f t="shared" si="5"/>
        <v>#DIV/0!</v>
      </c>
    </row>
    <row r="389" spans="1:4" ht="16.5" customHeight="1">
      <c r="A389" s="145" t="s">
        <v>327</v>
      </c>
      <c r="B389" s="145">
        <v>0</v>
      </c>
      <c r="C389" s="145">
        <v>0</v>
      </c>
      <c r="D389" s="178" t="e">
        <f t="shared" si="5"/>
        <v>#DIV/0!</v>
      </c>
    </row>
    <row r="390" spans="1:4" ht="16.5" customHeight="1">
      <c r="A390" s="145" t="s">
        <v>328</v>
      </c>
      <c r="B390" s="145">
        <v>0</v>
      </c>
      <c r="C390" s="145">
        <v>0</v>
      </c>
      <c r="D390" s="178" t="e">
        <f aca="true" t="shared" si="6" ref="D390:D453">C390/B390*100</f>
        <v>#DIV/0!</v>
      </c>
    </row>
    <row r="391" spans="1:4" ht="16.5" customHeight="1">
      <c r="A391" s="145" t="s">
        <v>93</v>
      </c>
      <c r="B391" s="145">
        <v>0</v>
      </c>
      <c r="C391" s="145">
        <v>0</v>
      </c>
      <c r="D391" s="178" t="e">
        <f t="shared" si="6"/>
        <v>#DIV/0!</v>
      </c>
    </row>
    <row r="392" spans="1:4" ht="16.5" customHeight="1">
      <c r="A392" s="145" t="s">
        <v>94</v>
      </c>
      <c r="B392" s="145">
        <v>0</v>
      </c>
      <c r="C392" s="145">
        <v>0</v>
      </c>
      <c r="D392" s="178" t="e">
        <f t="shared" si="6"/>
        <v>#DIV/0!</v>
      </c>
    </row>
    <row r="393" spans="1:4" ht="16.5" customHeight="1">
      <c r="A393" s="145" t="s">
        <v>134</v>
      </c>
      <c r="B393" s="145">
        <v>0</v>
      </c>
      <c r="C393" s="145">
        <v>0</v>
      </c>
      <c r="D393" s="178" t="e">
        <f t="shared" si="6"/>
        <v>#DIV/0!</v>
      </c>
    </row>
    <row r="394" spans="1:4" ht="16.5" customHeight="1">
      <c r="A394" s="145" t="s">
        <v>329</v>
      </c>
      <c r="B394" s="176"/>
      <c r="C394" s="145">
        <v>0</v>
      </c>
      <c r="D394" s="178" t="e">
        <f t="shared" si="6"/>
        <v>#DIV/0!</v>
      </c>
    </row>
    <row r="395" spans="1:4" ht="16.5" customHeight="1">
      <c r="A395" s="145" t="s">
        <v>330</v>
      </c>
      <c r="B395" s="176"/>
      <c r="C395" s="145">
        <v>0</v>
      </c>
      <c r="D395" s="178" t="e">
        <f t="shared" si="6"/>
        <v>#DIV/0!</v>
      </c>
    </row>
    <row r="396" spans="1:4" ht="16.5" customHeight="1">
      <c r="A396" s="145" t="s">
        <v>331</v>
      </c>
      <c r="B396" s="176">
        <f>B397</f>
        <v>254</v>
      </c>
      <c r="C396" s="176">
        <v>168</v>
      </c>
      <c r="D396" s="178">
        <f t="shared" si="6"/>
        <v>66.14173228346458</v>
      </c>
    </row>
    <row r="397" spans="1:4" ht="16.5" customHeight="1">
      <c r="A397" s="145" t="s">
        <v>332</v>
      </c>
      <c r="B397" s="176">
        <v>254</v>
      </c>
      <c r="C397" s="176">
        <v>168</v>
      </c>
      <c r="D397" s="178">
        <f t="shared" si="6"/>
        <v>66.14173228346458</v>
      </c>
    </row>
    <row r="398" spans="1:4" s="171" customFormat="1" ht="16.5" customHeight="1">
      <c r="A398" s="175" t="s">
        <v>333</v>
      </c>
      <c r="B398" s="179">
        <f>SUM(B399,B404,B413,B419,B425,B429,B433,B437,B443,B450)</f>
        <v>111990</v>
      </c>
      <c r="C398" s="179">
        <v>92000</v>
      </c>
      <c r="D398" s="178">
        <f t="shared" si="6"/>
        <v>82.15019198142691</v>
      </c>
    </row>
    <row r="399" spans="1:4" ht="16.5" customHeight="1">
      <c r="A399" s="145" t="s">
        <v>334</v>
      </c>
      <c r="B399" s="176">
        <f>SUM(B400:B403)</f>
        <v>2051</v>
      </c>
      <c r="C399" s="176">
        <v>1924</v>
      </c>
      <c r="D399" s="178">
        <f t="shared" si="6"/>
        <v>93.80789858605559</v>
      </c>
    </row>
    <row r="400" spans="1:4" ht="16.5" customHeight="1">
      <c r="A400" s="145" t="s">
        <v>93</v>
      </c>
      <c r="B400" s="176">
        <v>857</v>
      </c>
      <c r="C400" s="176">
        <v>960</v>
      </c>
      <c r="D400" s="178">
        <f t="shared" si="6"/>
        <v>112.01866977829637</v>
      </c>
    </row>
    <row r="401" spans="1:4" ht="16.5" customHeight="1">
      <c r="A401" s="145" t="s">
        <v>94</v>
      </c>
      <c r="B401" s="176">
        <v>0</v>
      </c>
      <c r="C401" s="176">
        <v>0</v>
      </c>
      <c r="D401" s="178" t="e">
        <f t="shared" si="6"/>
        <v>#DIV/0!</v>
      </c>
    </row>
    <row r="402" spans="1:4" ht="16.5" customHeight="1">
      <c r="A402" s="145" t="s">
        <v>95</v>
      </c>
      <c r="B402" s="176">
        <v>0</v>
      </c>
      <c r="C402" s="176">
        <v>0</v>
      </c>
      <c r="D402" s="178" t="e">
        <f t="shared" si="6"/>
        <v>#DIV/0!</v>
      </c>
    </row>
    <row r="403" spans="1:4" ht="16.5" customHeight="1">
      <c r="A403" s="145" t="s">
        <v>335</v>
      </c>
      <c r="B403" s="176">
        <v>1194</v>
      </c>
      <c r="C403" s="176">
        <v>964</v>
      </c>
      <c r="D403" s="178">
        <f t="shared" si="6"/>
        <v>80.73701842546063</v>
      </c>
    </row>
    <row r="404" spans="1:4" ht="16.5" customHeight="1">
      <c r="A404" s="145" t="s">
        <v>336</v>
      </c>
      <c r="B404" s="176">
        <f>SUM(B405:B412)</f>
        <v>62315</v>
      </c>
      <c r="C404" s="176">
        <v>40733</v>
      </c>
      <c r="D404" s="178">
        <f t="shared" si="6"/>
        <v>65.36628420123566</v>
      </c>
    </row>
    <row r="405" spans="1:4" ht="16.5" customHeight="1">
      <c r="A405" s="145" t="s">
        <v>337</v>
      </c>
      <c r="B405" s="176">
        <v>1202</v>
      </c>
      <c r="C405" s="176">
        <v>808</v>
      </c>
      <c r="D405" s="178">
        <f t="shared" si="6"/>
        <v>67.22129783693843</v>
      </c>
    </row>
    <row r="406" spans="1:4" ht="16.5" customHeight="1">
      <c r="A406" s="145" t="s">
        <v>338</v>
      </c>
      <c r="B406" s="176">
        <v>4592</v>
      </c>
      <c r="C406" s="176">
        <v>2647</v>
      </c>
      <c r="D406" s="178">
        <f t="shared" si="6"/>
        <v>57.643728222996515</v>
      </c>
    </row>
    <row r="407" spans="1:4" ht="16.5" customHeight="1">
      <c r="A407" s="145" t="s">
        <v>339</v>
      </c>
      <c r="B407" s="176">
        <v>15163</v>
      </c>
      <c r="C407" s="176">
        <v>8677</v>
      </c>
      <c r="D407" s="178">
        <f t="shared" si="6"/>
        <v>57.22482358372354</v>
      </c>
    </row>
    <row r="408" spans="1:4" ht="16.5" customHeight="1">
      <c r="A408" s="145" t="s">
        <v>340</v>
      </c>
      <c r="B408" s="176">
        <v>18831</v>
      </c>
      <c r="C408" s="176">
        <v>13484</v>
      </c>
      <c r="D408" s="178">
        <f t="shared" si="6"/>
        <v>71.60533163400775</v>
      </c>
    </row>
    <row r="409" spans="1:4" ht="16.5" customHeight="1">
      <c r="A409" s="145" t="s">
        <v>341</v>
      </c>
      <c r="B409" s="176">
        <v>6559</v>
      </c>
      <c r="C409" s="176">
        <v>4732</v>
      </c>
      <c r="D409" s="178">
        <f t="shared" si="6"/>
        <v>72.14514407684098</v>
      </c>
    </row>
    <row r="410" spans="1:4" ht="16.5" customHeight="1">
      <c r="A410" s="145" t="s">
        <v>342</v>
      </c>
      <c r="B410" s="176">
        <v>0</v>
      </c>
      <c r="C410" s="176">
        <v>0</v>
      </c>
      <c r="D410" s="178" t="e">
        <f t="shared" si="6"/>
        <v>#DIV/0!</v>
      </c>
    </row>
    <row r="411" spans="1:4" ht="16.5" customHeight="1">
      <c r="A411" s="145" t="s">
        <v>343</v>
      </c>
      <c r="B411" s="176">
        <v>0</v>
      </c>
      <c r="C411" s="176">
        <v>0</v>
      </c>
      <c r="D411" s="178" t="e">
        <f t="shared" si="6"/>
        <v>#DIV/0!</v>
      </c>
    </row>
    <row r="412" spans="1:4" ht="16.5" customHeight="1">
      <c r="A412" s="145" t="s">
        <v>344</v>
      </c>
      <c r="B412" s="176">
        <v>15968</v>
      </c>
      <c r="C412" s="176">
        <v>10385</v>
      </c>
      <c r="D412" s="178">
        <f t="shared" si="6"/>
        <v>65.03632264529058</v>
      </c>
    </row>
    <row r="413" spans="1:4" ht="16.5" customHeight="1">
      <c r="A413" s="145" t="s">
        <v>345</v>
      </c>
      <c r="B413" s="176">
        <f>SUM(B414:B418)</f>
        <v>36505</v>
      </c>
      <c r="C413" s="176">
        <v>33660</v>
      </c>
      <c r="D413" s="178">
        <f t="shared" si="6"/>
        <v>92.20654704834953</v>
      </c>
    </row>
    <row r="414" spans="1:4" ht="16.5" customHeight="1">
      <c r="A414" s="145" t="s">
        <v>346</v>
      </c>
      <c r="B414" s="176">
        <v>0</v>
      </c>
      <c r="C414" s="176">
        <v>0</v>
      </c>
      <c r="D414" s="178" t="e">
        <f t="shared" si="6"/>
        <v>#DIV/0!</v>
      </c>
    </row>
    <row r="415" spans="1:4" ht="16.5" customHeight="1">
      <c r="A415" s="145" t="s">
        <v>347</v>
      </c>
      <c r="B415" s="176">
        <v>9508</v>
      </c>
      <c r="C415" s="176">
        <v>9645</v>
      </c>
      <c r="D415" s="178">
        <f t="shared" si="6"/>
        <v>101.44089188052166</v>
      </c>
    </row>
    <row r="416" spans="1:4" ht="16.5" customHeight="1">
      <c r="A416" s="145" t="s">
        <v>348</v>
      </c>
      <c r="B416" s="176">
        <v>6793</v>
      </c>
      <c r="C416" s="176">
        <v>6078</v>
      </c>
      <c r="D416" s="178">
        <f t="shared" si="6"/>
        <v>89.47445900191373</v>
      </c>
    </row>
    <row r="417" spans="1:4" ht="16.5" customHeight="1">
      <c r="A417" s="145" t="s">
        <v>349</v>
      </c>
      <c r="B417" s="176">
        <v>10261</v>
      </c>
      <c r="C417" s="176">
        <v>10299</v>
      </c>
      <c r="D417" s="178">
        <f t="shared" si="6"/>
        <v>100.37033427541175</v>
      </c>
    </row>
    <row r="418" spans="1:4" ht="16.5" customHeight="1">
      <c r="A418" s="145" t="s">
        <v>350</v>
      </c>
      <c r="B418" s="176">
        <v>9943</v>
      </c>
      <c r="C418" s="176">
        <v>7638</v>
      </c>
      <c r="D418" s="178">
        <f t="shared" si="6"/>
        <v>76.81786181233028</v>
      </c>
    </row>
    <row r="419" spans="1:4" ht="16.5" customHeight="1">
      <c r="A419" s="145" t="s">
        <v>351</v>
      </c>
      <c r="B419" s="176">
        <f>SUM(B420:B424)</f>
        <v>0</v>
      </c>
      <c r="C419" s="176">
        <v>5</v>
      </c>
      <c r="D419" s="178" t="e">
        <f t="shared" si="6"/>
        <v>#DIV/0!</v>
      </c>
    </row>
    <row r="420" spans="1:4" ht="16.5" customHeight="1">
      <c r="A420" s="145" t="s">
        <v>352</v>
      </c>
      <c r="B420" s="176">
        <v>0</v>
      </c>
      <c r="C420" s="176">
        <v>0</v>
      </c>
      <c r="D420" s="178" t="e">
        <f t="shared" si="6"/>
        <v>#DIV/0!</v>
      </c>
    </row>
    <row r="421" spans="1:4" ht="16.5" customHeight="1">
      <c r="A421" s="145" t="s">
        <v>353</v>
      </c>
      <c r="B421" s="176">
        <v>0</v>
      </c>
      <c r="C421" s="176">
        <v>0</v>
      </c>
      <c r="D421" s="178" t="e">
        <f t="shared" si="6"/>
        <v>#DIV/0!</v>
      </c>
    </row>
    <row r="422" spans="1:4" ht="16.5" customHeight="1">
      <c r="A422" s="145" t="s">
        <v>354</v>
      </c>
      <c r="B422" s="176">
        <v>0</v>
      </c>
      <c r="C422" s="176">
        <v>0</v>
      </c>
      <c r="D422" s="178" t="e">
        <f t="shared" si="6"/>
        <v>#DIV/0!</v>
      </c>
    </row>
    <row r="423" spans="1:4" ht="16.5" customHeight="1">
      <c r="A423" s="145" t="s">
        <v>355</v>
      </c>
      <c r="B423" s="176">
        <v>0</v>
      </c>
      <c r="C423" s="176">
        <v>0</v>
      </c>
      <c r="D423" s="178" t="e">
        <f t="shared" si="6"/>
        <v>#DIV/0!</v>
      </c>
    </row>
    <row r="424" spans="1:4" ht="16.5" customHeight="1">
      <c r="A424" s="145" t="s">
        <v>356</v>
      </c>
      <c r="B424" s="176">
        <v>0</v>
      </c>
      <c r="C424" s="176">
        <v>5</v>
      </c>
      <c r="D424" s="178" t="e">
        <f t="shared" si="6"/>
        <v>#DIV/0!</v>
      </c>
    </row>
    <row r="425" spans="1:4" ht="16.5" customHeight="1">
      <c r="A425" s="145" t="s">
        <v>357</v>
      </c>
      <c r="B425" s="176">
        <f>SUM(B426:B428)</f>
        <v>837</v>
      </c>
      <c r="C425" s="176">
        <v>683</v>
      </c>
      <c r="D425" s="178">
        <f t="shared" si="6"/>
        <v>81.60095579450419</v>
      </c>
    </row>
    <row r="426" spans="1:4" ht="16.5" customHeight="1">
      <c r="A426" s="145" t="s">
        <v>358</v>
      </c>
      <c r="B426" s="176">
        <v>560</v>
      </c>
      <c r="C426" s="176">
        <v>495</v>
      </c>
      <c r="D426" s="178">
        <f t="shared" si="6"/>
        <v>88.39285714285714</v>
      </c>
    </row>
    <row r="427" spans="1:4" ht="16.5" customHeight="1">
      <c r="A427" s="145" t="s">
        <v>359</v>
      </c>
      <c r="B427" s="176">
        <v>178</v>
      </c>
      <c r="C427" s="176">
        <v>147</v>
      </c>
      <c r="D427" s="178">
        <f t="shared" si="6"/>
        <v>82.58426966292134</v>
      </c>
    </row>
    <row r="428" spans="1:4" ht="16.5" customHeight="1">
      <c r="A428" s="145" t="s">
        <v>360</v>
      </c>
      <c r="B428" s="176">
        <v>99</v>
      </c>
      <c r="C428" s="176">
        <v>41</v>
      </c>
      <c r="D428" s="178">
        <f t="shared" si="6"/>
        <v>41.41414141414141</v>
      </c>
    </row>
    <row r="429" spans="1:4" ht="16.5" customHeight="1">
      <c r="A429" s="145" t="s">
        <v>361</v>
      </c>
      <c r="B429" s="176">
        <f>SUM(B430:B432)</f>
        <v>0</v>
      </c>
      <c r="C429" s="176">
        <v>0</v>
      </c>
      <c r="D429" s="178" t="e">
        <f t="shared" si="6"/>
        <v>#DIV/0!</v>
      </c>
    </row>
    <row r="430" spans="1:4" ht="16.5" customHeight="1">
      <c r="A430" s="145" t="s">
        <v>362</v>
      </c>
      <c r="B430" s="176">
        <v>0</v>
      </c>
      <c r="C430" s="176">
        <v>0</v>
      </c>
      <c r="D430" s="178" t="e">
        <f t="shared" si="6"/>
        <v>#DIV/0!</v>
      </c>
    </row>
    <row r="431" spans="1:4" ht="16.5" customHeight="1">
      <c r="A431" s="145" t="s">
        <v>363</v>
      </c>
      <c r="B431" s="176">
        <v>0</v>
      </c>
      <c r="C431" s="176">
        <v>0</v>
      </c>
      <c r="D431" s="178" t="e">
        <f t="shared" si="6"/>
        <v>#DIV/0!</v>
      </c>
    </row>
    <row r="432" spans="1:4" ht="16.5" customHeight="1">
      <c r="A432" s="145" t="s">
        <v>364</v>
      </c>
      <c r="B432" s="176">
        <v>0</v>
      </c>
      <c r="C432" s="176">
        <v>0</v>
      </c>
      <c r="D432" s="178" t="e">
        <f t="shared" si="6"/>
        <v>#DIV/0!</v>
      </c>
    </row>
    <row r="433" spans="1:4" ht="16.5" customHeight="1">
      <c r="A433" s="145" t="s">
        <v>365</v>
      </c>
      <c r="B433" s="176">
        <f>SUM(B434:B436)</f>
        <v>938</v>
      </c>
      <c r="C433" s="176">
        <v>917</v>
      </c>
      <c r="D433" s="178">
        <f t="shared" si="6"/>
        <v>97.76119402985076</v>
      </c>
    </row>
    <row r="434" spans="1:4" ht="16.5" customHeight="1">
      <c r="A434" s="145" t="s">
        <v>366</v>
      </c>
      <c r="B434" s="176">
        <v>853</v>
      </c>
      <c r="C434" s="176">
        <v>762</v>
      </c>
      <c r="D434" s="178">
        <f t="shared" si="6"/>
        <v>89.33177022274326</v>
      </c>
    </row>
    <row r="435" spans="1:4" ht="16.5" customHeight="1">
      <c r="A435" s="145" t="s">
        <v>367</v>
      </c>
      <c r="B435" s="176">
        <v>10</v>
      </c>
      <c r="C435" s="176">
        <v>0</v>
      </c>
      <c r="D435" s="178">
        <f t="shared" si="6"/>
        <v>0</v>
      </c>
    </row>
    <row r="436" spans="1:4" ht="16.5" customHeight="1">
      <c r="A436" s="145" t="s">
        <v>368</v>
      </c>
      <c r="B436" s="176">
        <v>75</v>
      </c>
      <c r="C436" s="176">
        <v>155</v>
      </c>
      <c r="D436" s="178">
        <f t="shared" si="6"/>
        <v>206.66666666666669</v>
      </c>
    </row>
    <row r="437" spans="1:4" ht="16.5" customHeight="1">
      <c r="A437" s="145" t="s">
        <v>369</v>
      </c>
      <c r="B437" s="176">
        <f>SUM(B438:B442)</f>
        <v>424</v>
      </c>
      <c r="C437" s="176">
        <v>919</v>
      </c>
      <c r="D437" s="178">
        <f t="shared" si="6"/>
        <v>216.7452830188679</v>
      </c>
    </row>
    <row r="438" spans="1:4" ht="16.5" customHeight="1">
      <c r="A438" s="145" t="s">
        <v>370</v>
      </c>
      <c r="B438" s="176">
        <v>0</v>
      </c>
      <c r="C438" s="176">
        <v>0</v>
      </c>
      <c r="D438" s="178" t="e">
        <f t="shared" si="6"/>
        <v>#DIV/0!</v>
      </c>
    </row>
    <row r="439" spans="1:4" ht="16.5" customHeight="1">
      <c r="A439" s="145" t="s">
        <v>371</v>
      </c>
      <c r="B439" s="176">
        <v>424</v>
      </c>
      <c r="C439" s="176">
        <v>919</v>
      </c>
      <c r="D439" s="178">
        <f t="shared" si="6"/>
        <v>216.7452830188679</v>
      </c>
    </row>
    <row r="440" spans="1:4" ht="16.5" customHeight="1">
      <c r="A440" s="145" t="s">
        <v>372</v>
      </c>
      <c r="B440" s="176">
        <v>0</v>
      </c>
      <c r="C440" s="176">
        <v>0</v>
      </c>
      <c r="D440" s="178" t="e">
        <f t="shared" si="6"/>
        <v>#DIV/0!</v>
      </c>
    </row>
    <row r="441" spans="1:4" ht="16.5" customHeight="1">
      <c r="A441" s="145" t="s">
        <v>373</v>
      </c>
      <c r="B441" s="176">
        <v>0</v>
      </c>
      <c r="C441" s="176">
        <v>0</v>
      </c>
      <c r="D441" s="178" t="e">
        <f t="shared" si="6"/>
        <v>#DIV/0!</v>
      </c>
    </row>
    <row r="442" spans="1:4" ht="16.5" customHeight="1">
      <c r="A442" s="145" t="s">
        <v>374</v>
      </c>
      <c r="B442" s="176">
        <v>0</v>
      </c>
      <c r="C442" s="176">
        <v>0</v>
      </c>
      <c r="D442" s="178" t="e">
        <f t="shared" si="6"/>
        <v>#DIV/0!</v>
      </c>
    </row>
    <row r="443" spans="1:4" ht="16.5" customHeight="1">
      <c r="A443" s="145" t="s">
        <v>375</v>
      </c>
      <c r="B443" s="176">
        <f>SUM(B444:B449)</f>
        <v>6315</v>
      </c>
      <c r="C443" s="176">
        <v>6686</v>
      </c>
      <c r="D443" s="178">
        <f t="shared" si="6"/>
        <v>105.87490102929533</v>
      </c>
    </row>
    <row r="444" spans="1:4" ht="16.5" customHeight="1">
      <c r="A444" s="145" t="s">
        <v>376</v>
      </c>
      <c r="B444" s="176">
        <v>0</v>
      </c>
      <c r="C444" s="176">
        <v>0</v>
      </c>
      <c r="D444" s="178" t="e">
        <f t="shared" si="6"/>
        <v>#DIV/0!</v>
      </c>
    </row>
    <row r="445" spans="1:4" ht="16.5" customHeight="1">
      <c r="A445" s="145" t="s">
        <v>377</v>
      </c>
      <c r="B445" s="176">
        <v>0</v>
      </c>
      <c r="C445" s="176">
        <v>0</v>
      </c>
      <c r="D445" s="178" t="e">
        <f t="shared" si="6"/>
        <v>#DIV/0!</v>
      </c>
    </row>
    <row r="446" spans="1:4" ht="16.5" customHeight="1">
      <c r="A446" s="145" t="s">
        <v>378</v>
      </c>
      <c r="B446" s="176">
        <v>0</v>
      </c>
      <c r="C446" s="176">
        <v>0</v>
      </c>
      <c r="D446" s="178" t="e">
        <f t="shared" si="6"/>
        <v>#DIV/0!</v>
      </c>
    </row>
    <row r="447" spans="1:4" ht="16.5" customHeight="1">
      <c r="A447" s="145" t="s">
        <v>379</v>
      </c>
      <c r="B447" s="176">
        <v>0</v>
      </c>
      <c r="C447" s="176">
        <v>0</v>
      </c>
      <c r="D447" s="178" t="e">
        <f t="shared" si="6"/>
        <v>#DIV/0!</v>
      </c>
    </row>
    <row r="448" spans="1:4" ht="16.5" customHeight="1">
      <c r="A448" s="145" t="s">
        <v>380</v>
      </c>
      <c r="B448" s="176">
        <v>0</v>
      </c>
      <c r="C448" s="176">
        <v>0</v>
      </c>
      <c r="D448" s="178" t="e">
        <f t="shared" si="6"/>
        <v>#DIV/0!</v>
      </c>
    </row>
    <row r="449" spans="1:4" ht="16.5" customHeight="1">
      <c r="A449" s="145" t="s">
        <v>381</v>
      </c>
      <c r="B449" s="176">
        <v>6315</v>
      </c>
      <c r="C449" s="176">
        <v>6686</v>
      </c>
      <c r="D449" s="178">
        <f t="shared" si="6"/>
        <v>105.87490102929533</v>
      </c>
    </row>
    <row r="450" spans="1:4" ht="16.5" customHeight="1">
      <c r="A450" s="145" t="s">
        <v>382</v>
      </c>
      <c r="B450" s="176">
        <f>B451</f>
        <v>2605</v>
      </c>
      <c r="C450" s="176">
        <v>6473</v>
      </c>
      <c r="D450" s="178">
        <f t="shared" si="6"/>
        <v>248.48368522072937</v>
      </c>
    </row>
    <row r="451" spans="1:4" ht="16.5" customHeight="1">
      <c r="A451" s="145" t="s">
        <v>383</v>
      </c>
      <c r="B451" s="176">
        <v>2605</v>
      </c>
      <c r="C451" s="176">
        <v>6473</v>
      </c>
      <c r="D451" s="178">
        <f t="shared" si="6"/>
        <v>248.48368522072937</v>
      </c>
    </row>
    <row r="452" spans="1:4" s="171" customFormat="1" ht="16.5" customHeight="1">
      <c r="A452" s="175" t="s">
        <v>384</v>
      </c>
      <c r="B452" s="179">
        <f>SUM(B453,B458,B467,B473,B479,B484,B489,B496,B500,B503)</f>
        <v>11166</v>
      </c>
      <c r="C452" s="179">
        <v>4762</v>
      </c>
      <c r="D452" s="178">
        <f t="shared" si="6"/>
        <v>42.64732222819273</v>
      </c>
    </row>
    <row r="453" spans="1:4" ht="16.5" customHeight="1">
      <c r="A453" s="145" t="s">
        <v>385</v>
      </c>
      <c r="B453" s="176">
        <f>SUM(B454:B457)</f>
        <v>310</v>
      </c>
      <c r="C453" s="176">
        <v>318</v>
      </c>
      <c r="D453" s="178">
        <f t="shared" si="6"/>
        <v>102.58064516129033</v>
      </c>
    </row>
    <row r="454" spans="1:4" ht="16.5" customHeight="1">
      <c r="A454" s="145" t="s">
        <v>93</v>
      </c>
      <c r="B454" s="176">
        <v>278</v>
      </c>
      <c r="C454" s="176">
        <v>313</v>
      </c>
      <c r="D454" s="178">
        <f aca="true" t="shared" si="7" ref="D454:D517">C454/B454*100</f>
        <v>112.58992805755396</v>
      </c>
    </row>
    <row r="455" spans="1:4" ht="16.5" customHeight="1">
      <c r="A455" s="145" t="s">
        <v>94</v>
      </c>
      <c r="B455" s="176">
        <v>0</v>
      </c>
      <c r="C455" s="176">
        <v>0</v>
      </c>
      <c r="D455" s="178" t="e">
        <f t="shared" si="7"/>
        <v>#DIV/0!</v>
      </c>
    </row>
    <row r="456" spans="1:4" ht="16.5" customHeight="1">
      <c r="A456" s="145" t="s">
        <v>95</v>
      </c>
      <c r="B456" s="176">
        <v>0</v>
      </c>
      <c r="C456" s="176">
        <v>0</v>
      </c>
      <c r="D456" s="178" t="e">
        <f t="shared" si="7"/>
        <v>#DIV/0!</v>
      </c>
    </row>
    <row r="457" spans="1:4" ht="16.5" customHeight="1">
      <c r="A457" s="145" t="s">
        <v>386</v>
      </c>
      <c r="B457" s="176">
        <v>32</v>
      </c>
      <c r="C457" s="176">
        <v>5</v>
      </c>
      <c r="D457" s="178">
        <f t="shared" si="7"/>
        <v>15.625</v>
      </c>
    </row>
    <row r="458" spans="1:4" ht="16.5" customHeight="1">
      <c r="A458" s="145" t="s">
        <v>387</v>
      </c>
      <c r="B458" s="176"/>
      <c r="C458" s="176">
        <v>0</v>
      </c>
      <c r="D458" s="178" t="e">
        <f t="shared" si="7"/>
        <v>#DIV/0!</v>
      </c>
    </row>
    <row r="459" spans="1:4" ht="16.5" customHeight="1">
      <c r="A459" s="145" t="s">
        <v>388</v>
      </c>
      <c r="B459" s="176"/>
      <c r="C459" s="176">
        <v>0</v>
      </c>
      <c r="D459" s="178" t="e">
        <f t="shared" si="7"/>
        <v>#DIV/0!</v>
      </c>
    </row>
    <row r="460" spans="1:4" ht="16.5" customHeight="1">
      <c r="A460" s="145" t="s">
        <v>389</v>
      </c>
      <c r="B460" s="176"/>
      <c r="C460" s="176">
        <v>0</v>
      </c>
      <c r="D460" s="178" t="e">
        <f t="shared" si="7"/>
        <v>#DIV/0!</v>
      </c>
    </row>
    <row r="461" spans="1:4" ht="16.5" customHeight="1">
      <c r="A461" s="145" t="s">
        <v>390</v>
      </c>
      <c r="B461" s="176"/>
      <c r="C461" s="176">
        <v>0</v>
      </c>
      <c r="D461" s="178" t="e">
        <f t="shared" si="7"/>
        <v>#DIV/0!</v>
      </c>
    </row>
    <row r="462" spans="1:4" ht="16.5" customHeight="1">
      <c r="A462" s="145" t="s">
        <v>391</v>
      </c>
      <c r="B462" s="176"/>
      <c r="C462" s="176">
        <v>0</v>
      </c>
      <c r="D462" s="178" t="e">
        <f t="shared" si="7"/>
        <v>#DIV/0!</v>
      </c>
    </row>
    <row r="463" spans="1:4" ht="16.5" customHeight="1">
      <c r="A463" s="145" t="s">
        <v>392</v>
      </c>
      <c r="B463" s="176"/>
      <c r="C463" s="176">
        <v>0</v>
      </c>
      <c r="D463" s="178" t="e">
        <f t="shared" si="7"/>
        <v>#DIV/0!</v>
      </c>
    </row>
    <row r="464" spans="1:4" ht="16.5" customHeight="1">
      <c r="A464" s="145" t="s">
        <v>393</v>
      </c>
      <c r="B464" s="176"/>
      <c r="C464" s="176">
        <v>0</v>
      </c>
      <c r="D464" s="178" t="e">
        <f t="shared" si="7"/>
        <v>#DIV/0!</v>
      </c>
    </row>
    <row r="465" spans="1:4" ht="16.5" customHeight="1">
      <c r="A465" s="145" t="s">
        <v>394</v>
      </c>
      <c r="B465" s="176"/>
      <c r="C465" s="176">
        <v>0</v>
      </c>
      <c r="D465" s="178" t="e">
        <f t="shared" si="7"/>
        <v>#DIV/0!</v>
      </c>
    </row>
    <row r="466" spans="1:4" ht="16.5" customHeight="1">
      <c r="A466" s="145" t="s">
        <v>395</v>
      </c>
      <c r="B466" s="176"/>
      <c r="C466" s="176">
        <v>0</v>
      </c>
      <c r="D466" s="178" t="e">
        <f t="shared" si="7"/>
        <v>#DIV/0!</v>
      </c>
    </row>
    <row r="467" spans="1:4" ht="16.5" customHeight="1">
      <c r="A467" s="145" t="s">
        <v>396</v>
      </c>
      <c r="B467" s="176">
        <f>SUM(B468:B472)</f>
        <v>89</v>
      </c>
      <c r="C467" s="176">
        <v>20</v>
      </c>
      <c r="D467" s="178">
        <f t="shared" si="7"/>
        <v>22.47191011235955</v>
      </c>
    </row>
    <row r="468" spans="1:4" ht="16.5" customHeight="1">
      <c r="A468" s="145" t="s">
        <v>388</v>
      </c>
      <c r="B468" s="176">
        <v>0</v>
      </c>
      <c r="C468" s="176">
        <v>0</v>
      </c>
      <c r="D468" s="178" t="e">
        <f t="shared" si="7"/>
        <v>#DIV/0!</v>
      </c>
    </row>
    <row r="469" spans="1:4" ht="16.5" customHeight="1">
      <c r="A469" s="145" t="s">
        <v>397</v>
      </c>
      <c r="B469" s="176">
        <v>20</v>
      </c>
      <c r="C469" s="176">
        <v>20</v>
      </c>
      <c r="D469" s="178">
        <f t="shared" si="7"/>
        <v>100</v>
      </c>
    </row>
    <row r="470" spans="1:4" ht="16.5" customHeight="1">
      <c r="A470" s="145" t="s">
        <v>398</v>
      </c>
      <c r="B470" s="176">
        <v>0</v>
      </c>
      <c r="C470" s="176">
        <v>0</v>
      </c>
      <c r="D470" s="178" t="e">
        <f t="shared" si="7"/>
        <v>#DIV/0!</v>
      </c>
    </row>
    <row r="471" spans="1:4" ht="16.5" customHeight="1">
      <c r="A471" s="145" t="s">
        <v>399</v>
      </c>
      <c r="B471" s="176">
        <v>0</v>
      </c>
      <c r="C471" s="176">
        <v>0</v>
      </c>
      <c r="D471" s="178" t="e">
        <f t="shared" si="7"/>
        <v>#DIV/0!</v>
      </c>
    </row>
    <row r="472" spans="1:4" ht="16.5" customHeight="1">
      <c r="A472" s="145" t="s">
        <v>400</v>
      </c>
      <c r="B472" s="176">
        <v>69</v>
      </c>
      <c r="C472" s="176">
        <v>0</v>
      </c>
      <c r="D472" s="178">
        <f t="shared" si="7"/>
        <v>0</v>
      </c>
    </row>
    <row r="473" spans="1:4" ht="16.5" customHeight="1">
      <c r="A473" s="145" t="s">
        <v>401</v>
      </c>
      <c r="B473" s="176">
        <f>SUM(B474:B478)</f>
        <v>592</v>
      </c>
      <c r="C473" s="176">
        <v>3421</v>
      </c>
      <c r="D473" s="178">
        <f t="shared" si="7"/>
        <v>577.8716216216216</v>
      </c>
    </row>
    <row r="474" spans="1:4" ht="16.5" customHeight="1">
      <c r="A474" s="145" t="s">
        <v>388</v>
      </c>
      <c r="B474" s="176">
        <v>0</v>
      </c>
      <c r="C474" s="176">
        <v>0</v>
      </c>
      <c r="D474" s="178" t="e">
        <f t="shared" si="7"/>
        <v>#DIV/0!</v>
      </c>
    </row>
    <row r="475" spans="1:4" ht="16.5" customHeight="1">
      <c r="A475" s="145" t="s">
        <v>402</v>
      </c>
      <c r="B475" s="176">
        <v>0</v>
      </c>
      <c r="C475" s="176">
        <v>3346</v>
      </c>
      <c r="D475" s="178" t="e">
        <f t="shared" si="7"/>
        <v>#DIV/0!</v>
      </c>
    </row>
    <row r="476" spans="1:4" ht="16.5" customHeight="1">
      <c r="A476" s="145" t="s">
        <v>403</v>
      </c>
      <c r="B476" s="176"/>
      <c r="C476" s="176">
        <v>0</v>
      </c>
      <c r="D476" s="178" t="e">
        <f t="shared" si="7"/>
        <v>#DIV/0!</v>
      </c>
    </row>
    <row r="477" spans="1:4" ht="16.5" customHeight="1">
      <c r="A477" s="145" t="s">
        <v>404</v>
      </c>
      <c r="B477" s="176"/>
      <c r="C477" s="176">
        <v>70</v>
      </c>
      <c r="D477" s="178" t="e">
        <f t="shared" si="7"/>
        <v>#DIV/0!</v>
      </c>
    </row>
    <row r="478" spans="1:4" ht="16.5" customHeight="1">
      <c r="A478" s="145" t="s">
        <v>405</v>
      </c>
      <c r="B478" s="176">
        <v>592</v>
      </c>
      <c r="C478" s="176">
        <v>5</v>
      </c>
      <c r="D478" s="178">
        <f t="shared" si="7"/>
        <v>0.8445945945945946</v>
      </c>
    </row>
    <row r="479" spans="1:4" ht="16.5" customHeight="1">
      <c r="A479" s="145" t="s">
        <v>406</v>
      </c>
      <c r="B479" s="176">
        <f>SUM(B480:B483)</f>
        <v>59</v>
      </c>
      <c r="C479" s="176">
        <v>47</v>
      </c>
      <c r="D479" s="178">
        <f t="shared" si="7"/>
        <v>79.66101694915254</v>
      </c>
    </row>
    <row r="480" spans="1:4" ht="16.5" customHeight="1">
      <c r="A480" s="145" t="s">
        <v>388</v>
      </c>
      <c r="B480" s="176">
        <v>59</v>
      </c>
      <c r="C480" s="176">
        <v>47</v>
      </c>
      <c r="D480" s="178">
        <f t="shared" si="7"/>
        <v>79.66101694915254</v>
      </c>
    </row>
    <row r="481" spans="1:4" ht="16.5" customHeight="1">
      <c r="A481" s="145" t="s">
        <v>407</v>
      </c>
      <c r="B481" s="176">
        <v>0</v>
      </c>
      <c r="C481" s="176">
        <v>0</v>
      </c>
      <c r="D481" s="178" t="e">
        <f t="shared" si="7"/>
        <v>#DIV/0!</v>
      </c>
    </row>
    <row r="482" spans="1:4" ht="16.5" customHeight="1">
      <c r="A482" s="145" t="s">
        <v>408</v>
      </c>
      <c r="B482" s="176">
        <v>0</v>
      </c>
      <c r="C482" s="176">
        <v>0</v>
      </c>
      <c r="D482" s="178" t="e">
        <f t="shared" si="7"/>
        <v>#DIV/0!</v>
      </c>
    </row>
    <row r="483" spans="1:4" ht="16.5" customHeight="1">
      <c r="A483" s="145" t="s">
        <v>409</v>
      </c>
      <c r="B483" s="176">
        <v>0</v>
      </c>
      <c r="C483" s="176">
        <v>0</v>
      </c>
      <c r="D483" s="178" t="e">
        <f t="shared" si="7"/>
        <v>#DIV/0!</v>
      </c>
    </row>
    <row r="484" spans="1:4" ht="16.5" customHeight="1">
      <c r="A484" s="145" t="s">
        <v>410</v>
      </c>
      <c r="B484" s="176">
        <f>SUM(B485:B488)</f>
        <v>113</v>
      </c>
      <c r="C484" s="176">
        <v>114</v>
      </c>
      <c r="D484" s="178">
        <f t="shared" si="7"/>
        <v>100.88495575221239</v>
      </c>
    </row>
    <row r="485" spans="1:4" ht="16.5" customHeight="1">
      <c r="A485" s="145" t="s">
        <v>411</v>
      </c>
      <c r="B485" s="176">
        <v>11</v>
      </c>
      <c r="C485" s="176">
        <v>0</v>
      </c>
      <c r="D485" s="178">
        <f t="shared" si="7"/>
        <v>0</v>
      </c>
    </row>
    <row r="486" spans="1:4" ht="16.5" customHeight="1">
      <c r="A486" s="145" t="s">
        <v>412</v>
      </c>
      <c r="B486" s="176">
        <v>0</v>
      </c>
      <c r="C486" s="176">
        <v>0</v>
      </c>
      <c r="D486" s="178" t="e">
        <f t="shared" si="7"/>
        <v>#DIV/0!</v>
      </c>
    </row>
    <row r="487" spans="1:4" ht="16.5" customHeight="1">
      <c r="A487" s="145" t="s">
        <v>413</v>
      </c>
      <c r="B487" s="176">
        <v>0</v>
      </c>
      <c r="C487" s="176">
        <v>0</v>
      </c>
      <c r="D487" s="178" t="e">
        <f t="shared" si="7"/>
        <v>#DIV/0!</v>
      </c>
    </row>
    <row r="488" spans="1:4" ht="16.5" customHeight="1">
      <c r="A488" s="145" t="s">
        <v>414</v>
      </c>
      <c r="B488" s="176">
        <v>102</v>
      </c>
      <c r="C488" s="176">
        <v>114</v>
      </c>
      <c r="D488" s="178">
        <f t="shared" si="7"/>
        <v>111.76470588235294</v>
      </c>
    </row>
    <row r="489" spans="1:4" ht="16.5" customHeight="1">
      <c r="A489" s="145" t="s">
        <v>415</v>
      </c>
      <c r="B489" s="176">
        <f>SUM(B490:B495)</f>
        <v>634</v>
      </c>
      <c r="C489" s="176">
        <v>374</v>
      </c>
      <c r="D489" s="178">
        <f t="shared" si="7"/>
        <v>58.99053627760252</v>
      </c>
    </row>
    <row r="490" spans="1:4" ht="16.5" customHeight="1">
      <c r="A490" s="145" t="s">
        <v>388</v>
      </c>
      <c r="B490" s="176">
        <v>165</v>
      </c>
      <c r="C490" s="176">
        <v>179</v>
      </c>
      <c r="D490" s="178">
        <f t="shared" si="7"/>
        <v>108.4848484848485</v>
      </c>
    </row>
    <row r="491" spans="1:4" ht="16.5" customHeight="1">
      <c r="A491" s="145" t="s">
        <v>416</v>
      </c>
      <c r="B491" s="176">
        <v>0</v>
      </c>
      <c r="C491" s="176">
        <v>0</v>
      </c>
      <c r="D491" s="178" t="e">
        <f t="shared" si="7"/>
        <v>#DIV/0!</v>
      </c>
    </row>
    <row r="492" spans="1:4" ht="16.5" customHeight="1">
      <c r="A492" s="145" t="s">
        <v>417</v>
      </c>
      <c r="B492" s="176">
        <v>0</v>
      </c>
      <c r="C492" s="176">
        <v>0</v>
      </c>
      <c r="D492" s="178" t="e">
        <f t="shared" si="7"/>
        <v>#DIV/0!</v>
      </c>
    </row>
    <row r="493" spans="1:4" ht="16.5" customHeight="1">
      <c r="A493" s="145" t="s">
        <v>418</v>
      </c>
      <c r="B493" s="176">
        <v>0</v>
      </c>
      <c r="C493" s="176">
        <v>0</v>
      </c>
      <c r="D493" s="178" t="e">
        <f t="shared" si="7"/>
        <v>#DIV/0!</v>
      </c>
    </row>
    <row r="494" spans="1:4" ht="16.5" customHeight="1">
      <c r="A494" s="145" t="s">
        <v>419</v>
      </c>
      <c r="B494" s="176">
        <v>366</v>
      </c>
      <c r="C494" s="176">
        <v>170</v>
      </c>
      <c r="D494" s="178">
        <f t="shared" si="7"/>
        <v>46.44808743169399</v>
      </c>
    </row>
    <row r="495" spans="1:4" ht="16.5" customHeight="1">
      <c r="A495" s="145" t="s">
        <v>420</v>
      </c>
      <c r="B495" s="176">
        <v>103</v>
      </c>
      <c r="C495" s="176">
        <v>25</v>
      </c>
      <c r="D495" s="178">
        <f t="shared" si="7"/>
        <v>24.271844660194176</v>
      </c>
    </row>
    <row r="496" spans="1:4" ht="16.5" customHeight="1">
      <c r="A496" s="145" t="s">
        <v>421</v>
      </c>
      <c r="B496" s="176"/>
      <c r="C496" s="176">
        <v>0</v>
      </c>
      <c r="D496" s="178" t="e">
        <f t="shared" si="7"/>
        <v>#DIV/0!</v>
      </c>
    </row>
    <row r="497" spans="1:4" ht="16.5" customHeight="1">
      <c r="A497" s="145" t="s">
        <v>422</v>
      </c>
      <c r="B497" s="176"/>
      <c r="C497" s="176">
        <v>0</v>
      </c>
      <c r="D497" s="178" t="e">
        <f t="shared" si="7"/>
        <v>#DIV/0!</v>
      </c>
    </row>
    <row r="498" spans="1:4" ht="16.5" customHeight="1">
      <c r="A498" s="145" t="s">
        <v>423</v>
      </c>
      <c r="B498" s="176"/>
      <c r="C498" s="176">
        <v>0</v>
      </c>
      <c r="D498" s="178" t="e">
        <f t="shared" si="7"/>
        <v>#DIV/0!</v>
      </c>
    </row>
    <row r="499" spans="1:4" ht="16.5" customHeight="1">
      <c r="A499" s="145" t="s">
        <v>424</v>
      </c>
      <c r="B499" s="176"/>
      <c r="C499" s="176">
        <v>0</v>
      </c>
      <c r="D499" s="178" t="e">
        <f t="shared" si="7"/>
        <v>#DIV/0!</v>
      </c>
    </row>
    <row r="500" spans="1:4" ht="16.5" customHeight="1">
      <c r="A500" s="145" t="s">
        <v>425</v>
      </c>
      <c r="B500" s="176"/>
      <c r="C500" s="176">
        <v>0</v>
      </c>
      <c r="D500" s="178" t="e">
        <f t="shared" si="7"/>
        <v>#DIV/0!</v>
      </c>
    </row>
    <row r="501" spans="1:4" ht="16.5" customHeight="1">
      <c r="A501" s="145" t="s">
        <v>426</v>
      </c>
      <c r="B501" s="176"/>
      <c r="C501" s="176">
        <v>0</v>
      </c>
      <c r="D501" s="178" t="e">
        <f t="shared" si="7"/>
        <v>#DIV/0!</v>
      </c>
    </row>
    <row r="502" spans="1:4" ht="16.5" customHeight="1">
      <c r="A502" s="145" t="s">
        <v>427</v>
      </c>
      <c r="B502" s="176"/>
      <c r="C502" s="176">
        <v>0</v>
      </c>
      <c r="D502" s="178" t="e">
        <f t="shared" si="7"/>
        <v>#DIV/0!</v>
      </c>
    </row>
    <row r="503" spans="1:4" ht="16.5" customHeight="1">
      <c r="A503" s="145" t="s">
        <v>428</v>
      </c>
      <c r="B503" s="176">
        <f>SUM(B504:B507)</f>
        <v>9369</v>
      </c>
      <c r="C503" s="176">
        <v>468</v>
      </c>
      <c r="D503" s="178">
        <f t="shared" si="7"/>
        <v>4.99519692603266</v>
      </c>
    </row>
    <row r="504" spans="1:4" ht="16.5" customHeight="1">
      <c r="A504" s="145" t="s">
        <v>429</v>
      </c>
      <c r="B504" s="176">
        <v>0</v>
      </c>
      <c r="C504" s="176">
        <v>5</v>
      </c>
      <c r="D504" s="178" t="e">
        <f t="shared" si="7"/>
        <v>#DIV/0!</v>
      </c>
    </row>
    <row r="505" spans="1:4" ht="16.5" customHeight="1">
      <c r="A505" s="145" t="s">
        <v>430</v>
      </c>
      <c r="B505" s="176">
        <v>0</v>
      </c>
      <c r="C505" s="176">
        <v>0</v>
      </c>
      <c r="D505" s="178" t="e">
        <f t="shared" si="7"/>
        <v>#DIV/0!</v>
      </c>
    </row>
    <row r="506" spans="1:4" ht="16.5" customHeight="1">
      <c r="A506" s="145" t="s">
        <v>431</v>
      </c>
      <c r="B506" s="176">
        <v>0</v>
      </c>
      <c r="C506" s="176">
        <v>0</v>
      </c>
      <c r="D506" s="178" t="e">
        <f t="shared" si="7"/>
        <v>#DIV/0!</v>
      </c>
    </row>
    <row r="507" spans="1:4" ht="16.5" customHeight="1">
      <c r="A507" s="145" t="s">
        <v>432</v>
      </c>
      <c r="B507" s="176">
        <v>9369</v>
      </c>
      <c r="C507" s="176">
        <v>463</v>
      </c>
      <c r="D507" s="178">
        <f t="shared" si="7"/>
        <v>4.941829437506671</v>
      </c>
    </row>
    <row r="508" spans="1:4" s="171" customFormat="1" ht="16.5" customHeight="1">
      <c r="A508" s="175" t="s">
        <v>433</v>
      </c>
      <c r="B508" s="176">
        <f>SUM(B509,B525,B533,B544,B553,B561)</f>
        <v>18188</v>
      </c>
      <c r="C508" s="179">
        <v>14631</v>
      </c>
      <c r="D508" s="178">
        <f t="shared" si="7"/>
        <v>80.44314932922806</v>
      </c>
    </row>
    <row r="509" spans="1:4" ht="16.5" customHeight="1">
      <c r="A509" s="145" t="s">
        <v>434</v>
      </c>
      <c r="B509" s="176">
        <f>SUM(B510:B524)</f>
        <v>10679</v>
      </c>
      <c r="C509" s="176">
        <v>7870</v>
      </c>
      <c r="D509" s="178">
        <f t="shared" si="7"/>
        <v>73.69603895495833</v>
      </c>
    </row>
    <row r="510" spans="1:4" ht="16.5" customHeight="1">
      <c r="A510" s="145" t="s">
        <v>93</v>
      </c>
      <c r="B510" s="176">
        <v>1528</v>
      </c>
      <c r="C510" s="176">
        <v>1397</v>
      </c>
      <c r="D510" s="178">
        <f t="shared" si="7"/>
        <v>91.42670157068062</v>
      </c>
    </row>
    <row r="511" spans="1:4" ht="16.5" customHeight="1">
      <c r="A511" s="145" t="s">
        <v>94</v>
      </c>
      <c r="B511" s="176">
        <v>50</v>
      </c>
      <c r="C511" s="176">
        <v>110</v>
      </c>
      <c r="D511" s="178">
        <f t="shared" si="7"/>
        <v>220.00000000000003</v>
      </c>
    </row>
    <row r="512" spans="1:4" ht="16.5" customHeight="1">
      <c r="A512" s="145" t="s">
        <v>95</v>
      </c>
      <c r="B512" s="176">
        <v>0</v>
      </c>
      <c r="C512" s="176">
        <v>5</v>
      </c>
      <c r="D512" s="178" t="e">
        <f t="shared" si="7"/>
        <v>#DIV/0!</v>
      </c>
    </row>
    <row r="513" spans="1:4" ht="16.5" customHeight="1">
      <c r="A513" s="145" t="s">
        <v>435</v>
      </c>
      <c r="B513" s="176">
        <v>864</v>
      </c>
      <c r="C513" s="176">
        <v>598</v>
      </c>
      <c r="D513" s="178">
        <f t="shared" si="7"/>
        <v>69.21296296296296</v>
      </c>
    </row>
    <row r="514" spans="1:4" ht="16.5" customHeight="1">
      <c r="A514" s="145" t="s">
        <v>436</v>
      </c>
      <c r="B514" s="176">
        <v>955</v>
      </c>
      <c r="C514" s="176">
        <v>325</v>
      </c>
      <c r="D514" s="178">
        <f t="shared" si="7"/>
        <v>34.031413612565444</v>
      </c>
    </row>
    <row r="515" spans="1:4" ht="16.5" customHeight="1">
      <c r="A515" s="145" t="s">
        <v>437</v>
      </c>
      <c r="B515" s="176">
        <v>359</v>
      </c>
      <c r="C515" s="176">
        <v>87</v>
      </c>
      <c r="D515" s="178">
        <f t="shared" si="7"/>
        <v>24.233983286908078</v>
      </c>
    </row>
    <row r="516" spans="1:4" ht="16.5" customHeight="1">
      <c r="A516" s="145" t="s">
        <v>438</v>
      </c>
      <c r="B516" s="176">
        <v>1574</v>
      </c>
      <c r="C516" s="176">
        <v>758</v>
      </c>
      <c r="D516" s="178">
        <f t="shared" si="7"/>
        <v>48.15756035578145</v>
      </c>
    </row>
    <row r="517" spans="1:4" ht="16.5" customHeight="1">
      <c r="A517" s="145" t="s">
        <v>439</v>
      </c>
      <c r="B517" s="176">
        <v>249</v>
      </c>
      <c r="C517" s="176">
        <v>212</v>
      </c>
      <c r="D517" s="178">
        <f t="shared" si="7"/>
        <v>85.14056224899599</v>
      </c>
    </row>
    <row r="518" spans="1:4" ht="16.5" customHeight="1">
      <c r="A518" s="145" t="s">
        <v>440</v>
      </c>
      <c r="B518" s="176">
        <v>612</v>
      </c>
      <c r="C518" s="176">
        <v>187</v>
      </c>
      <c r="D518" s="178">
        <f aca="true" t="shared" si="8" ref="D518:D581">C518/B518*100</f>
        <v>30.555555555555557</v>
      </c>
    </row>
    <row r="519" spans="1:4" ht="16.5" customHeight="1">
      <c r="A519" s="145" t="s">
        <v>441</v>
      </c>
      <c r="B519" s="176">
        <v>0</v>
      </c>
      <c r="C519" s="176">
        <v>0</v>
      </c>
      <c r="D519" s="178" t="e">
        <f t="shared" si="8"/>
        <v>#DIV/0!</v>
      </c>
    </row>
    <row r="520" spans="1:4" ht="16.5" customHeight="1">
      <c r="A520" s="145" t="s">
        <v>442</v>
      </c>
      <c r="B520" s="176">
        <v>150</v>
      </c>
      <c r="C520" s="176">
        <v>376</v>
      </c>
      <c r="D520" s="178">
        <f t="shared" si="8"/>
        <v>250.66666666666669</v>
      </c>
    </row>
    <row r="521" spans="1:4" ht="16.5" customHeight="1">
      <c r="A521" s="145" t="s">
        <v>443</v>
      </c>
      <c r="B521" s="176">
        <v>15</v>
      </c>
      <c r="C521" s="176">
        <v>9</v>
      </c>
      <c r="D521" s="178">
        <f t="shared" si="8"/>
        <v>60</v>
      </c>
    </row>
    <row r="522" spans="1:4" ht="16.5" customHeight="1">
      <c r="A522" s="145" t="s">
        <v>444</v>
      </c>
      <c r="B522" s="176">
        <v>80</v>
      </c>
      <c r="C522" s="176">
        <v>0</v>
      </c>
      <c r="D522" s="178">
        <f t="shared" si="8"/>
        <v>0</v>
      </c>
    </row>
    <row r="523" spans="1:4" ht="16.5" customHeight="1">
      <c r="A523" s="145" t="s">
        <v>445</v>
      </c>
      <c r="B523" s="176">
        <v>115</v>
      </c>
      <c r="C523" s="176">
        <v>0</v>
      </c>
      <c r="D523" s="178">
        <f t="shared" si="8"/>
        <v>0</v>
      </c>
    </row>
    <row r="524" spans="1:4" ht="16.5" customHeight="1">
      <c r="A524" s="145" t="s">
        <v>446</v>
      </c>
      <c r="B524" s="176">
        <v>4128</v>
      </c>
      <c r="C524" s="176">
        <v>3806</v>
      </c>
      <c r="D524" s="178">
        <f t="shared" si="8"/>
        <v>92.19961240310077</v>
      </c>
    </row>
    <row r="525" spans="1:4" ht="16.5" customHeight="1">
      <c r="A525" s="145" t="s">
        <v>447</v>
      </c>
      <c r="B525" s="176">
        <f>SUM(B526:B532)</f>
        <v>1064</v>
      </c>
      <c r="C525" s="176">
        <v>550</v>
      </c>
      <c r="D525" s="178">
        <f t="shared" si="8"/>
        <v>51.691729323308266</v>
      </c>
    </row>
    <row r="526" spans="1:4" ht="16.5" customHeight="1">
      <c r="A526" s="145" t="s">
        <v>93</v>
      </c>
      <c r="B526" s="176">
        <v>1</v>
      </c>
      <c r="C526" s="176">
        <v>81</v>
      </c>
      <c r="D526" s="178">
        <f t="shared" si="8"/>
        <v>8100</v>
      </c>
    </row>
    <row r="527" spans="1:4" ht="16.5" customHeight="1">
      <c r="A527" s="145" t="s">
        <v>94</v>
      </c>
      <c r="B527" s="176">
        <v>20</v>
      </c>
      <c r="C527" s="176">
        <v>3</v>
      </c>
      <c r="D527" s="178">
        <f t="shared" si="8"/>
        <v>15</v>
      </c>
    </row>
    <row r="528" spans="1:4" ht="16.5" customHeight="1">
      <c r="A528" s="145" t="s">
        <v>95</v>
      </c>
      <c r="B528" s="176">
        <v>0</v>
      </c>
      <c r="C528" s="176">
        <v>0</v>
      </c>
      <c r="D528" s="178" t="e">
        <f t="shared" si="8"/>
        <v>#DIV/0!</v>
      </c>
    </row>
    <row r="529" spans="1:4" ht="16.5" customHeight="1">
      <c r="A529" s="145" t="s">
        <v>448</v>
      </c>
      <c r="B529" s="176">
        <v>62</v>
      </c>
      <c r="C529" s="176">
        <v>51</v>
      </c>
      <c r="D529" s="178">
        <f t="shared" si="8"/>
        <v>82.25806451612904</v>
      </c>
    </row>
    <row r="530" spans="1:4" ht="16.5" customHeight="1">
      <c r="A530" s="145" t="s">
        <v>449</v>
      </c>
      <c r="B530" s="176">
        <v>573</v>
      </c>
      <c r="C530" s="176">
        <v>360</v>
      </c>
      <c r="D530" s="178">
        <f t="shared" si="8"/>
        <v>62.82722513089005</v>
      </c>
    </row>
    <row r="531" spans="1:4" ht="16.5" customHeight="1">
      <c r="A531" s="145" t="s">
        <v>450</v>
      </c>
      <c r="B531" s="176">
        <v>145</v>
      </c>
      <c r="C531" s="176">
        <v>3</v>
      </c>
      <c r="D531" s="178">
        <f t="shared" si="8"/>
        <v>2.0689655172413794</v>
      </c>
    </row>
    <row r="532" spans="1:4" ht="16.5" customHeight="1">
      <c r="A532" s="145" t="s">
        <v>451</v>
      </c>
      <c r="B532" s="176">
        <v>263</v>
      </c>
      <c r="C532" s="176">
        <v>52</v>
      </c>
      <c r="D532" s="178">
        <f t="shared" si="8"/>
        <v>19.771863117870723</v>
      </c>
    </row>
    <row r="533" spans="1:4" ht="16.5" customHeight="1">
      <c r="A533" s="145" t="s">
        <v>452</v>
      </c>
      <c r="B533" s="176">
        <f>SUM(B534:B543)</f>
        <v>1448</v>
      </c>
      <c r="C533" s="176">
        <v>950</v>
      </c>
      <c r="D533" s="178">
        <f t="shared" si="8"/>
        <v>65.60773480662984</v>
      </c>
    </row>
    <row r="534" spans="1:4" ht="16.5" customHeight="1">
      <c r="A534" s="145" t="s">
        <v>93</v>
      </c>
      <c r="B534" s="176">
        <v>0</v>
      </c>
      <c r="C534" s="176">
        <v>0</v>
      </c>
      <c r="D534" s="178" t="e">
        <f t="shared" si="8"/>
        <v>#DIV/0!</v>
      </c>
    </row>
    <row r="535" spans="1:4" ht="16.5" customHeight="1">
      <c r="A535" s="145" t="s">
        <v>94</v>
      </c>
      <c r="B535" s="176">
        <v>0</v>
      </c>
      <c r="C535" s="176">
        <v>0</v>
      </c>
      <c r="D535" s="178" t="e">
        <f t="shared" si="8"/>
        <v>#DIV/0!</v>
      </c>
    </row>
    <row r="536" spans="1:4" ht="16.5" customHeight="1">
      <c r="A536" s="145" t="s">
        <v>95</v>
      </c>
      <c r="B536" s="176">
        <v>0</v>
      </c>
      <c r="C536" s="176">
        <v>0</v>
      </c>
      <c r="D536" s="178" t="e">
        <f t="shared" si="8"/>
        <v>#DIV/0!</v>
      </c>
    </row>
    <row r="537" spans="1:4" ht="16.5" customHeight="1">
      <c r="A537" s="145" t="s">
        <v>453</v>
      </c>
      <c r="B537" s="176">
        <v>0</v>
      </c>
      <c r="C537" s="176">
        <v>0</v>
      </c>
      <c r="D537" s="178" t="e">
        <f t="shared" si="8"/>
        <v>#DIV/0!</v>
      </c>
    </row>
    <row r="538" spans="1:4" ht="16.5" customHeight="1">
      <c r="A538" s="145" t="s">
        <v>454</v>
      </c>
      <c r="B538" s="176">
        <v>200</v>
      </c>
      <c r="C538" s="176">
        <v>14</v>
      </c>
      <c r="D538" s="178">
        <f t="shared" si="8"/>
        <v>7.000000000000001</v>
      </c>
    </row>
    <row r="539" spans="1:4" ht="16.5" customHeight="1">
      <c r="A539" s="145" t="s">
        <v>455</v>
      </c>
      <c r="B539" s="176">
        <v>162</v>
      </c>
      <c r="C539" s="176">
        <v>0</v>
      </c>
      <c r="D539" s="178">
        <f t="shared" si="8"/>
        <v>0</v>
      </c>
    </row>
    <row r="540" spans="1:4" ht="16.5" customHeight="1">
      <c r="A540" s="145" t="s">
        <v>456</v>
      </c>
      <c r="B540" s="176">
        <v>189</v>
      </c>
      <c r="C540" s="176">
        <v>114</v>
      </c>
      <c r="D540" s="178">
        <f t="shared" si="8"/>
        <v>60.317460317460316</v>
      </c>
    </row>
    <row r="541" spans="1:4" ht="16.5" customHeight="1">
      <c r="A541" s="145" t="s">
        <v>457</v>
      </c>
      <c r="B541" s="176">
        <v>234</v>
      </c>
      <c r="C541" s="176">
        <v>216</v>
      </c>
      <c r="D541" s="178">
        <f t="shared" si="8"/>
        <v>92.3076923076923</v>
      </c>
    </row>
    <row r="542" spans="1:4" ht="16.5" customHeight="1">
      <c r="A542" s="145" t="s">
        <v>458</v>
      </c>
      <c r="B542" s="176">
        <v>0</v>
      </c>
      <c r="C542" s="176">
        <v>0</v>
      </c>
      <c r="D542" s="178" t="e">
        <f t="shared" si="8"/>
        <v>#DIV/0!</v>
      </c>
    </row>
    <row r="543" spans="1:4" ht="16.5" customHeight="1">
      <c r="A543" s="145" t="s">
        <v>459</v>
      </c>
      <c r="B543" s="176">
        <v>663</v>
      </c>
      <c r="C543" s="176">
        <v>606</v>
      </c>
      <c r="D543" s="178">
        <f t="shared" si="8"/>
        <v>91.4027149321267</v>
      </c>
    </row>
    <row r="544" spans="1:4" ht="16.5" customHeight="1">
      <c r="A544" s="145" t="s">
        <v>460</v>
      </c>
      <c r="B544" s="176">
        <f>SUM(B545:B552)</f>
        <v>556</v>
      </c>
      <c r="C544" s="176">
        <v>416</v>
      </c>
      <c r="D544" s="178">
        <f t="shared" si="8"/>
        <v>74.82014388489209</v>
      </c>
    </row>
    <row r="545" spans="1:4" ht="16.5" customHeight="1">
      <c r="A545" s="145" t="s">
        <v>93</v>
      </c>
      <c r="B545" s="176">
        <v>106</v>
      </c>
      <c r="C545" s="176">
        <v>88</v>
      </c>
      <c r="D545" s="178">
        <f t="shared" si="8"/>
        <v>83.01886792452831</v>
      </c>
    </row>
    <row r="546" spans="1:4" ht="16.5" customHeight="1">
      <c r="A546" s="145" t="s">
        <v>94</v>
      </c>
      <c r="B546" s="176">
        <v>0</v>
      </c>
      <c r="C546" s="176">
        <v>0</v>
      </c>
      <c r="D546" s="178" t="e">
        <f t="shared" si="8"/>
        <v>#DIV/0!</v>
      </c>
    </row>
    <row r="547" spans="1:4" ht="16.5" customHeight="1">
      <c r="A547" s="145" t="s">
        <v>95</v>
      </c>
      <c r="B547" s="176">
        <v>0</v>
      </c>
      <c r="C547" s="176">
        <v>0</v>
      </c>
      <c r="D547" s="178" t="e">
        <f t="shared" si="8"/>
        <v>#DIV/0!</v>
      </c>
    </row>
    <row r="548" spans="1:4" ht="16.5" customHeight="1">
      <c r="A548" s="145" t="s">
        <v>461</v>
      </c>
      <c r="B548" s="176">
        <v>54</v>
      </c>
      <c r="C548" s="176">
        <v>75</v>
      </c>
      <c r="D548" s="178">
        <f t="shared" si="8"/>
        <v>138.88888888888889</v>
      </c>
    </row>
    <row r="549" spans="1:4" ht="16.5" customHeight="1">
      <c r="A549" s="145" t="s">
        <v>462</v>
      </c>
      <c r="B549" s="176">
        <v>72</v>
      </c>
      <c r="C549" s="176">
        <v>15</v>
      </c>
      <c r="D549" s="178">
        <f t="shared" si="8"/>
        <v>20.833333333333336</v>
      </c>
    </row>
    <row r="550" spans="1:4" ht="16.5" customHeight="1">
      <c r="A550" s="145" t="s">
        <v>463</v>
      </c>
      <c r="B550" s="176">
        <v>0</v>
      </c>
      <c r="C550" s="176">
        <v>0</v>
      </c>
      <c r="D550" s="178" t="e">
        <f t="shared" si="8"/>
        <v>#DIV/0!</v>
      </c>
    </row>
    <row r="551" spans="1:4" ht="16.5" customHeight="1">
      <c r="A551" s="145" t="s">
        <v>464</v>
      </c>
      <c r="B551" s="176">
        <v>100</v>
      </c>
      <c r="C551" s="176">
        <v>120</v>
      </c>
      <c r="D551" s="178">
        <f t="shared" si="8"/>
        <v>120</v>
      </c>
    </row>
    <row r="552" spans="1:4" ht="16.5" customHeight="1">
      <c r="A552" s="145" t="s">
        <v>465</v>
      </c>
      <c r="B552" s="176">
        <v>224</v>
      </c>
      <c r="C552" s="176">
        <v>118</v>
      </c>
      <c r="D552" s="178">
        <f t="shared" si="8"/>
        <v>52.67857142857143</v>
      </c>
    </row>
    <row r="553" spans="1:4" ht="16.5" customHeight="1">
      <c r="A553" s="145" t="s">
        <v>466</v>
      </c>
      <c r="B553" s="176">
        <f>SUM(B554:B560)</f>
        <v>2761</v>
      </c>
      <c r="C553" s="176">
        <v>2084</v>
      </c>
      <c r="D553" s="178">
        <f t="shared" si="8"/>
        <v>75.47989858746831</v>
      </c>
    </row>
    <row r="554" spans="1:4" ht="16.5" customHeight="1">
      <c r="A554" s="145" t="s">
        <v>93</v>
      </c>
      <c r="B554" s="176">
        <v>232</v>
      </c>
      <c r="C554" s="176">
        <v>291</v>
      </c>
      <c r="D554" s="178">
        <f t="shared" si="8"/>
        <v>125.43103448275863</v>
      </c>
    </row>
    <row r="555" spans="1:4" ht="16.5" customHeight="1">
      <c r="A555" s="145" t="s">
        <v>94</v>
      </c>
      <c r="B555" s="176">
        <v>0</v>
      </c>
      <c r="C555" s="176">
        <v>40</v>
      </c>
      <c r="D555" s="178" t="e">
        <f t="shared" si="8"/>
        <v>#DIV/0!</v>
      </c>
    </row>
    <row r="556" spans="1:4" ht="16.5" customHeight="1">
      <c r="A556" s="145" t="s">
        <v>95</v>
      </c>
      <c r="B556" s="176">
        <v>0</v>
      </c>
      <c r="C556" s="176">
        <v>0</v>
      </c>
      <c r="D556" s="178" t="e">
        <f t="shared" si="8"/>
        <v>#DIV/0!</v>
      </c>
    </row>
    <row r="557" spans="1:4" ht="16.5" customHeight="1">
      <c r="A557" s="145" t="s">
        <v>467</v>
      </c>
      <c r="B557" s="176">
        <v>80</v>
      </c>
      <c r="C557" s="176">
        <v>20</v>
      </c>
      <c r="D557" s="178">
        <f t="shared" si="8"/>
        <v>25</v>
      </c>
    </row>
    <row r="558" spans="1:4" ht="16.5" customHeight="1">
      <c r="A558" s="145" t="s">
        <v>468</v>
      </c>
      <c r="B558" s="176">
        <v>503</v>
      </c>
      <c r="C558" s="176">
        <v>532</v>
      </c>
      <c r="D558" s="178">
        <f t="shared" si="8"/>
        <v>105.76540755467197</v>
      </c>
    </row>
    <row r="559" spans="1:4" ht="16.5" customHeight="1">
      <c r="A559" s="145" t="s">
        <v>469</v>
      </c>
      <c r="B559" s="176">
        <v>87</v>
      </c>
      <c r="C559" s="176"/>
      <c r="D559" s="178">
        <f t="shared" si="8"/>
        <v>0</v>
      </c>
    </row>
    <row r="560" spans="1:4" ht="16.5" customHeight="1">
      <c r="A560" s="145" t="s">
        <v>470</v>
      </c>
      <c r="B560" s="176">
        <v>1859</v>
      </c>
      <c r="C560" s="176">
        <v>1201</v>
      </c>
      <c r="D560" s="178">
        <f t="shared" si="8"/>
        <v>64.60462614308769</v>
      </c>
    </row>
    <row r="561" spans="1:4" ht="16.5" customHeight="1">
      <c r="A561" s="145" t="s">
        <v>471</v>
      </c>
      <c r="B561" s="176">
        <f>SUM(B562:B564)</f>
        <v>1680</v>
      </c>
      <c r="C561" s="176">
        <v>2761</v>
      </c>
      <c r="D561" s="178">
        <f t="shared" si="8"/>
        <v>164.3452380952381</v>
      </c>
    </row>
    <row r="562" spans="1:4" ht="16.5" customHeight="1">
      <c r="A562" s="145" t="s">
        <v>472</v>
      </c>
      <c r="B562" s="176">
        <v>0</v>
      </c>
      <c r="C562" s="176">
        <v>0</v>
      </c>
      <c r="D562" s="178" t="e">
        <f t="shared" si="8"/>
        <v>#DIV/0!</v>
      </c>
    </row>
    <row r="563" spans="1:4" ht="16.5" customHeight="1">
      <c r="A563" s="145" t="s">
        <v>473</v>
      </c>
      <c r="B563" s="176">
        <v>0</v>
      </c>
      <c r="C563" s="176">
        <v>100</v>
      </c>
      <c r="D563" s="178" t="e">
        <f t="shared" si="8"/>
        <v>#DIV/0!</v>
      </c>
    </row>
    <row r="564" spans="1:4" ht="16.5" customHeight="1">
      <c r="A564" s="145" t="s">
        <v>474</v>
      </c>
      <c r="B564" s="176">
        <v>1680</v>
      </c>
      <c r="C564" s="176">
        <v>2661</v>
      </c>
      <c r="D564" s="178">
        <f t="shared" si="8"/>
        <v>158.39285714285714</v>
      </c>
    </row>
    <row r="565" spans="1:4" s="171" customFormat="1" ht="16.5" customHeight="1">
      <c r="A565" s="175" t="s">
        <v>475</v>
      </c>
      <c r="B565" s="176">
        <f>SUM(B566,B580,B588,B596,B600,B610,B618,B625,B633,B642,B650,B653,B656,B659,B662,B666,B671,B679)</f>
        <v>95399</v>
      </c>
      <c r="C565" s="179">
        <v>186330</v>
      </c>
      <c r="D565" s="178">
        <f t="shared" si="8"/>
        <v>195.31651275170597</v>
      </c>
    </row>
    <row r="566" spans="1:4" ht="16.5" customHeight="1">
      <c r="A566" s="145" t="s">
        <v>476</v>
      </c>
      <c r="B566" s="176">
        <f>SUM(B567:B579)</f>
        <v>5393</v>
      </c>
      <c r="C566" s="176">
        <v>5069</v>
      </c>
      <c r="D566" s="178">
        <f t="shared" si="8"/>
        <v>93.99221212683108</v>
      </c>
    </row>
    <row r="567" spans="1:4" ht="16.5" customHeight="1">
      <c r="A567" s="145" t="s">
        <v>93</v>
      </c>
      <c r="B567" s="176">
        <v>1596</v>
      </c>
      <c r="C567" s="176">
        <v>1348</v>
      </c>
      <c r="D567" s="178">
        <f t="shared" si="8"/>
        <v>84.46115288220551</v>
      </c>
    </row>
    <row r="568" spans="1:4" ht="16.5" customHeight="1">
      <c r="A568" s="145" t="s">
        <v>94</v>
      </c>
      <c r="B568" s="176">
        <v>0</v>
      </c>
      <c r="C568" s="176">
        <v>289</v>
      </c>
      <c r="D568" s="178" t="e">
        <f t="shared" si="8"/>
        <v>#DIV/0!</v>
      </c>
    </row>
    <row r="569" spans="1:4" ht="16.5" customHeight="1">
      <c r="A569" s="145" t="s">
        <v>95</v>
      </c>
      <c r="B569" s="176">
        <v>0</v>
      </c>
      <c r="C569" s="176">
        <v>0</v>
      </c>
      <c r="D569" s="178" t="e">
        <f t="shared" si="8"/>
        <v>#DIV/0!</v>
      </c>
    </row>
    <row r="570" spans="1:4" ht="16.5" customHeight="1">
      <c r="A570" s="145" t="s">
        <v>477</v>
      </c>
      <c r="B570" s="176">
        <v>0</v>
      </c>
      <c r="C570" s="176">
        <v>0</v>
      </c>
      <c r="D570" s="178" t="e">
        <f t="shared" si="8"/>
        <v>#DIV/0!</v>
      </c>
    </row>
    <row r="571" spans="1:4" ht="16.5" customHeight="1">
      <c r="A571" s="145" t="s">
        <v>478</v>
      </c>
      <c r="B571" s="176">
        <v>268</v>
      </c>
      <c r="C571" s="176">
        <v>234</v>
      </c>
      <c r="D571" s="178">
        <f t="shared" si="8"/>
        <v>87.31343283582089</v>
      </c>
    </row>
    <row r="572" spans="1:4" ht="16.5" customHeight="1">
      <c r="A572" s="145" t="s">
        <v>479</v>
      </c>
      <c r="B572" s="176">
        <v>0</v>
      </c>
      <c r="C572" s="176">
        <v>36</v>
      </c>
      <c r="D572" s="178" t="e">
        <f t="shared" si="8"/>
        <v>#DIV/0!</v>
      </c>
    </row>
    <row r="573" spans="1:4" ht="16.5" customHeight="1">
      <c r="A573" s="145" t="s">
        <v>480</v>
      </c>
      <c r="B573" s="176">
        <v>0</v>
      </c>
      <c r="C573" s="176">
        <v>0</v>
      </c>
      <c r="D573" s="178" t="e">
        <f t="shared" si="8"/>
        <v>#DIV/0!</v>
      </c>
    </row>
    <row r="574" spans="1:4" ht="16.5" customHeight="1">
      <c r="A574" s="145" t="s">
        <v>134</v>
      </c>
      <c r="B574" s="176">
        <v>0</v>
      </c>
      <c r="C574" s="176">
        <v>0</v>
      </c>
      <c r="D574" s="178" t="e">
        <f t="shared" si="8"/>
        <v>#DIV/0!</v>
      </c>
    </row>
    <row r="575" spans="1:4" ht="16.5" customHeight="1">
      <c r="A575" s="145" t="s">
        <v>481</v>
      </c>
      <c r="B575" s="176">
        <v>1382</v>
      </c>
      <c r="C575" s="176">
        <v>1967</v>
      </c>
      <c r="D575" s="178">
        <f t="shared" si="8"/>
        <v>142.32995658465993</v>
      </c>
    </row>
    <row r="576" spans="1:4" ht="16.5" customHeight="1">
      <c r="A576" s="145" t="s">
        <v>482</v>
      </c>
      <c r="B576" s="176">
        <v>0</v>
      </c>
      <c r="C576" s="176">
        <v>67</v>
      </c>
      <c r="D576" s="178" t="e">
        <f t="shared" si="8"/>
        <v>#DIV/0!</v>
      </c>
    </row>
    <row r="577" spans="1:4" ht="16.5" customHeight="1">
      <c r="A577" s="145" t="s">
        <v>483</v>
      </c>
      <c r="B577" s="176">
        <v>169</v>
      </c>
      <c r="C577" s="176">
        <v>181</v>
      </c>
      <c r="D577" s="178">
        <f t="shared" si="8"/>
        <v>107.10059171597632</v>
      </c>
    </row>
    <row r="578" spans="1:4" ht="16.5" customHeight="1">
      <c r="A578" s="145" t="s">
        <v>484</v>
      </c>
      <c r="B578" s="176">
        <v>106</v>
      </c>
      <c r="C578" s="176">
        <v>95</v>
      </c>
      <c r="D578" s="178">
        <f t="shared" si="8"/>
        <v>89.62264150943396</v>
      </c>
    </row>
    <row r="579" spans="1:4" ht="16.5" customHeight="1">
      <c r="A579" s="145" t="s">
        <v>485</v>
      </c>
      <c r="B579" s="176">
        <v>1872</v>
      </c>
      <c r="C579" s="176">
        <v>852</v>
      </c>
      <c r="D579" s="178">
        <f t="shared" si="8"/>
        <v>45.51282051282051</v>
      </c>
    </row>
    <row r="580" spans="1:4" ht="16.5" customHeight="1">
      <c r="A580" s="145" t="s">
        <v>486</v>
      </c>
      <c r="B580" s="176">
        <f>SUM(B581:B587)</f>
        <v>1344</v>
      </c>
      <c r="C580" s="176">
        <v>1304</v>
      </c>
      <c r="D580" s="178">
        <f t="shared" si="8"/>
        <v>97.02380952380952</v>
      </c>
    </row>
    <row r="581" spans="1:4" ht="16.5" customHeight="1">
      <c r="A581" s="145" t="s">
        <v>93</v>
      </c>
      <c r="B581" s="176">
        <v>691</v>
      </c>
      <c r="C581" s="176">
        <v>582</v>
      </c>
      <c r="D581" s="178">
        <f t="shared" si="8"/>
        <v>84.22575976845152</v>
      </c>
    </row>
    <row r="582" spans="1:4" ht="16.5" customHeight="1">
      <c r="A582" s="145" t="s">
        <v>94</v>
      </c>
      <c r="B582" s="176">
        <v>0</v>
      </c>
      <c r="C582" s="176">
        <v>337</v>
      </c>
      <c r="D582" s="178" t="e">
        <f aca="true" t="shared" si="9" ref="D582:D645">C582/B582*100</f>
        <v>#DIV/0!</v>
      </c>
    </row>
    <row r="583" spans="1:4" ht="16.5" customHeight="1">
      <c r="A583" s="145" t="s">
        <v>95</v>
      </c>
      <c r="B583" s="176">
        <v>0</v>
      </c>
      <c r="C583" s="176">
        <v>0</v>
      </c>
      <c r="D583" s="178" t="e">
        <f t="shared" si="9"/>
        <v>#DIV/0!</v>
      </c>
    </row>
    <row r="584" spans="1:4" ht="16.5" customHeight="1">
      <c r="A584" s="145" t="s">
        <v>487</v>
      </c>
      <c r="B584" s="176">
        <v>0</v>
      </c>
      <c r="C584" s="176">
        <v>0</v>
      </c>
      <c r="D584" s="178" t="e">
        <f t="shared" si="9"/>
        <v>#DIV/0!</v>
      </c>
    </row>
    <row r="585" spans="1:4" ht="16.5" customHeight="1">
      <c r="A585" s="145" t="s">
        <v>488</v>
      </c>
      <c r="B585" s="176">
        <v>0</v>
      </c>
      <c r="C585" s="176">
        <v>0</v>
      </c>
      <c r="D585" s="178" t="e">
        <f t="shared" si="9"/>
        <v>#DIV/0!</v>
      </c>
    </row>
    <row r="586" spans="1:4" ht="16.5" customHeight="1">
      <c r="A586" s="145" t="s">
        <v>489</v>
      </c>
      <c r="B586" s="176">
        <v>0</v>
      </c>
      <c r="C586" s="176">
        <v>0</v>
      </c>
      <c r="D586" s="178" t="e">
        <f t="shared" si="9"/>
        <v>#DIV/0!</v>
      </c>
    </row>
    <row r="587" spans="1:4" ht="16.5" customHeight="1">
      <c r="A587" s="145" t="s">
        <v>490</v>
      </c>
      <c r="B587" s="176">
        <v>653</v>
      </c>
      <c r="C587" s="176">
        <v>385</v>
      </c>
      <c r="D587" s="178">
        <f t="shared" si="9"/>
        <v>58.95865237366002</v>
      </c>
    </row>
    <row r="588" spans="1:4" ht="16.5" customHeight="1">
      <c r="A588" s="145" t="s">
        <v>491</v>
      </c>
      <c r="B588" s="176">
        <f>SUM(B589:B595)</f>
        <v>51035</v>
      </c>
      <c r="C588" s="176">
        <v>52113</v>
      </c>
      <c r="D588" s="178">
        <f t="shared" si="9"/>
        <v>102.11227588909573</v>
      </c>
    </row>
    <row r="589" spans="1:4" ht="16.5" customHeight="1">
      <c r="A589" s="145" t="s">
        <v>492</v>
      </c>
      <c r="B589" s="176">
        <v>31096</v>
      </c>
      <c r="C589" s="176">
        <v>6098</v>
      </c>
      <c r="D589" s="178">
        <f t="shared" si="9"/>
        <v>19.610239259068692</v>
      </c>
    </row>
    <row r="590" spans="1:4" ht="16.5" customHeight="1">
      <c r="A590" s="145" t="s">
        <v>493</v>
      </c>
      <c r="B590" s="176">
        <v>6286</v>
      </c>
      <c r="C590" s="176">
        <v>2635</v>
      </c>
      <c r="D590" s="178">
        <f t="shared" si="9"/>
        <v>41.91854915685651</v>
      </c>
    </row>
    <row r="591" spans="1:4" ht="16.5" customHeight="1">
      <c r="A591" s="145" t="s">
        <v>494</v>
      </c>
      <c r="B591" s="176">
        <v>0</v>
      </c>
      <c r="C591" s="176">
        <v>14</v>
      </c>
      <c r="D591" s="178" t="e">
        <f t="shared" si="9"/>
        <v>#DIV/0!</v>
      </c>
    </row>
    <row r="592" spans="1:4" ht="16.5" customHeight="1">
      <c r="A592" s="145" t="s">
        <v>495</v>
      </c>
      <c r="B592" s="176">
        <v>9176</v>
      </c>
      <c r="C592" s="176">
        <v>13589</v>
      </c>
      <c r="D592" s="178">
        <f t="shared" si="9"/>
        <v>148.09285091543157</v>
      </c>
    </row>
    <row r="593" spans="1:4" ht="16.5" customHeight="1">
      <c r="A593" s="145" t="s">
        <v>496</v>
      </c>
      <c r="B593" s="176">
        <v>4176</v>
      </c>
      <c r="C593" s="176">
        <v>0</v>
      </c>
      <c r="D593" s="178">
        <f t="shared" si="9"/>
        <v>0</v>
      </c>
    </row>
    <row r="594" spans="1:4" ht="16.5" customHeight="1">
      <c r="A594" s="145" t="s">
        <v>497</v>
      </c>
      <c r="B594" s="176">
        <v>216</v>
      </c>
      <c r="C594" s="176">
        <v>29747</v>
      </c>
      <c r="D594" s="178">
        <f t="shared" si="9"/>
        <v>13771.759259259257</v>
      </c>
    </row>
    <row r="595" spans="1:4" ht="16.5" customHeight="1">
      <c r="A595" s="145" t="s">
        <v>498</v>
      </c>
      <c r="B595" s="176">
        <v>85</v>
      </c>
      <c r="C595" s="176">
        <v>30</v>
      </c>
      <c r="D595" s="178">
        <f t="shared" si="9"/>
        <v>35.294117647058826</v>
      </c>
    </row>
    <row r="596" spans="1:4" ht="16.5" customHeight="1">
      <c r="A596" s="145" t="s">
        <v>499</v>
      </c>
      <c r="B596" s="176"/>
      <c r="C596" s="176">
        <v>585</v>
      </c>
      <c r="D596" s="178" t="e">
        <f t="shared" si="9"/>
        <v>#DIV/0!</v>
      </c>
    </row>
    <row r="597" spans="1:4" ht="16.5" customHeight="1">
      <c r="A597" s="145" t="s">
        <v>500</v>
      </c>
      <c r="B597" s="176"/>
      <c r="C597" s="176">
        <v>0</v>
      </c>
      <c r="D597" s="178" t="e">
        <f t="shared" si="9"/>
        <v>#DIV/0!</v>
      </c>
    </row>
    <row r="598" spans="1:4" ht="16.5" customHeight="1">
      <c r="A598" s="145" t="s">
        <v>501</v>
      </c>
      <c r="B598" s="176"/>
      <c r="C598" s="176">
        <v>0</v>
      </c>
      <c r="D598" s="178" t="e">
        <f t="shared" si="9"/>
        <v>#DIV/0!</v>
      </c>
    </row>
    <row r="599" spans="1:4" ht="16.5" customHeight="1">
      <c r="A599" s="145" t="s">
        <v>502</v>
      </c>
      <c r="B599" s="176"/>
      <c r="C599" s="176">
        <v>585</v>
      </c>
      <c r="D599" s="178" t="e">
        <f t="shared" si="9"/>
        <v>#DIV/0!</v>
      </c>
    </row>
    <row r="600" spans="1:4" ht="16.5" customHeight="1">
      <c r="A600" s="145" t="s">
        <v>503</v>
      </c>
      <c r="B600" s="176">
        <f>SUM(B601:B609)</f>
        <v>7297</v>
      </c>
      <c r="C600" s="176">
        <v>6942</v>
      </c>
      <c r="D600" s="178">
        <f t="shared" si="9"/>
        <v>95.13498698095107</v>
      </c>
    </row>
    <row r="601" spans="1:4" ht="16.5" customHeight="1">
      <c r="A601" s="145" t="s">
        <v>504</v>
      </c>
      <c r="B601" s="176">
        <v>157</v>
      </c>
      <c r="C601" s="176">
        <v>36</v>
      </c>
      <c r="D601" s="178">
        <f t="shared" si="9"/>
        <v>22.929936305732486</v>
      </c>
    </row>
    <row r="602" spans="1:4" ht="16.5" customHeight="1">
      <c r="A602" s="145" t="s">
        <v>505</v>
      </c>
      <c r="B602" s="176">
        <v>0</v>
      </c>
      <c r="C602" s="176">
        <v>59</v>
      </c>
      <c r="D602" s="178" t="e">
        <f t="shared" si="9"/>
        <v>#DIV/0!</v>
      </c>
    </row>
    <row r="603" spans="1:4" ht="16.5" customHeight="1">
      <c r="A603" s="145" t="s">
        <v>506</v>
      </c>
      <c r="B603" s="176">
        <v>0</v>
      </c>
      <c r="C603" s="176">
        <v>0</v>
      </c>
      <c r="D603" s="178" t="e">
        <f t="shared" si="9"/>
        <v>#DIV/0!</v>
      </c>
    </row>
    <row r="604" spans="1:4" ht="16.5" customHeight="1">
      <c r="A604" s="145" t="s">
        <v>507</v>
      </c>
      <c r="B604" s="176">
        <v>0</v>
      </c>
      <c r="C604" s="176">
        <v>0</v>
      </c>
      <c r="D604" s="178" t="e">
        <f t="shared" si="9"/>
        <v>#DIV/0!</v>
      </c>
    </row>
    <row r="605" spans="1:4" ht="16.5" customHeight="1">
      <c r="A605" s="145" t="s">
        <v>508</v>
      </c>
      <c r="B605" s="176">
        <v>0</v>
      </c>
      <c r="C605" s="176">
        <v>0</v>
      </c>
      <c r="D605" s="178" t="e">
        <f t="shared" si="9"/>
        <v>#DIV/0!</v>
      </c>
    </row>
    <row r="606" spans="1:4" ht="16.5" customHeight="1">
      <c r="A606" s="145" t="s">
        <v>509</v>
      </c>
      <c r="B606" s="176">
        <v>0</v>
      </c>
      <c r="C606" s="176">
        <v>0</v>
      </c>
      <c r="D606" s="178" t="e">
        <f t="shared" si="9"/>
        <v>#DIV/0!</v>
      </c>
    </row>
    <row r="607" spans="1:4" ht="16.5" customHeight="1">
      <c r="A607" s="145" t="s">
        <v>510</v>
      </c>
      <c r="B607" s="176">
        <v>492</v>
      </c>
      <c r="C607" s="176">
        <v>198</v>
      </c>
      <c r="D607" s="178">
        <f t="shared" si="9"/>
        <v>40.243902439024396</v>
      </c>
    </row>
    <row r="608" spans="1:4" ht="16.5" customHeight="1">
      <c r="A608" s="145" t="s">
        <v>511</v>
      </c>
      <c r="B608" s="176">
        <v>0</v>
      </c>
      <c r="C608" s="176">
        <v>0</v>
      </c>
      <c r="D608" s="178" t="e">
        <f t="shared" si="9"/>
        <v>#DIV/0!</v>
      </c>
    </row>
    <row r="609" spans="1:4" ht="16.5" customHeight="1">
      <c r="A609" s="145" t="s">
        <v>512</v>
      </c>
      <c r="B609" s="176">
        <v>6648</v>
      </c>
      <c r="C609" s="176">
        <v>6649</v>
      </c>
      <c r="D609" s="178">
        <f t="shared" si="9"/>
        <v>100.0150421179302</v>
      </c>
    </row>
    <row r="610" spans="1:4" ht="16.5" customHeight="1">
      <c r="A610" s="145" t="s">
        <v>513</v>
      </c>
      <c r="B610" s="176">
        <f>SUM(B611:B617)</f>
        <v>5989</v>
      </c>
      <c r="C610" s="176">
        <v>3065</v>
      </c>
      <c r="D610" s="178">
        <f t="shared" si="9"/>
        <v>51.17715812322592</v>
      </c>
    </row>
    <row r="611" spans="1:4" ht="16.5" customHeight="1">
      <c r="A611" s="145" t="s">
        <v>514</v>
      </c>
      <c r="B611" s="176">
        <v>2327</v>
      </c>
      <c r="C611" s="176">
        <v>1764</v>
      </c>
      <c r="D611" s="178">
        <f t="shared" si="9"/>
        <v>75.80575848732273</v>
      </c>
    </row>
    <row r="612" spans="1:4" ht="16.5" customHeight="1">
      <c r="A612" s="145" t="s">
        <v>515</v>
      </c>
      <c r="B612" s="176">
        <v>3</v>
      </c>
      <c r="C612" s="176">
        <v>552</v>
      </c>
      <c r="D612" s="178">
        <f t="shared" si="9"/>
        <v>18400</v>
      </c>
    </row>
    <row r="613" spans="1:4" ht="16.5" customHeight="1">
      <c r="A613" s="145" t="s">
        <v>516</v>
      </c>
      <c r="B613" s="176">
        <v>0</v>
      </c>
      <c r="C613" s="176">
        <v>150</v>
      </c>
      <c r="D613" s="178" t="e">
        <f t="shared" si="9"/>
        <v>#DIV/0!</v>
      </c>
    </row>
    <row r="614" spans="1:4" ht="16.5" customHeight="1">
      <c r="A614" s="145" t="s">
        <v>517</v>
      </c>
      <c r="B614" s="176">
        <v>0</v>
      </c>
      <c r="C614" s="176">
        <v>200</v>
      </c>
      <c r="D614" s="178" t="e">
        <f t="shared" si="9"/>
        <v>#DIV/0!</v>
      </c>
    </row>
    <row r="615" spans="1:4" ht="16.5" customHeight="1">
      <c r="A615" s="145" t="s">
        <v>518</v>
      </c>
      <c r="B615" s="176">
        <v>359</v>
      </c>
      <c r="C615" s="176">
        <v>0</v>
      </c>
      <c r="D615" s="178">
        <f t="shared" si="9"/>
        <v>0</v>
      </c>
    </row>
    <row r="616" spans="1:4" ht="16.5" customHeight="1">
      <c r="A616" s="145" t="s">
        <v>519</v>
      </c>
      <c r="B616" s="176">
        <v>0</v>
      </c>
      <c r="C616" s="176">
        <v>0</v>
      </c>
      <c r="D616" s="178" t="e">
        <f t="shared" si="9"/>
        <v>#DIV/0!</v>
      </c>
    </row>
    <row r="617" spans="1:4" ht="16.5" customHeight="1">
      <c r="A617" s="145" t="s">
        <v>520</v>
      </c>
      <c r="B617" s="176">
        <v>3300</v>
      </c>
      <c r="C617" s="176">
        <v>399</v>
      </c>
      <c r="D617" s="178">
        <f t="shared" si="9"/>
        <v>12.090909090909092</v>
      </c>
    </row>
    <row r="618" spans="1:4" ht="16.5" customHeight="1">
      <c r="A618" s="145" t="s">
        <v>521</v>
      </c>
      <c r="B618" s="176">
        <f>SUM(B619:B624)</f>
        <v>5137</v>
      </c>
      <c r="C618" s="176">
        <v>5353</v>
      </c>
      <c r="D618" s="178">
        <f t="shared" si="9"/>
        <v>104.2047887872299</v>
      </c>
    </row>
    <row r="619" spans="1:4" ht="16.5" customHeight="1">
      <c r="A619" s="145" t="s">
        <v>522</v>
      </c>
      <c r="B619" s="176">
        <v>0</v>
      </c>
      <c r="C619" s="176">
        <v>0</v>
      </c>
      <c r="D619" s="178" t="e">
        <f t="shared" si="9"/>
        <v>#DIV/0!</v>
      </c>
    </row>
    <row r="620" spans="1:4" ht="16.5" customHeight="1">
      <c r="A620" s="145" t="s">
        <v>523</v>
      </c>
      <c r="B620" s="176">
        <v>55</v>
      </c>
      <c r="C620" s="176">
        <v>1181</v>
      </c>
      <c r="D620" s="178">
        <f t="shared" si="9"/>
        <v>2147.2727272727275</v>
      </c>
    </row>
    <row r="621" spans="1:4" ht="16.5" customHeight="1">
      <c r="A621" s="145" t="s">
        <v>524</v>
      </c>
      <c r="B621" s="176">
        <v>230</v>
      </c>
      <c r="C621" s="176">
        <v>269</v>
      </c>
      <c r="D621" s="178">
        <f t="shared" si="9"/>
        <v>116.95652173913042</v>
      </c>
    </row>
    <row r="622" spans="1:4" ht="16.5" customHeight="1">
      <c r="A622" s="145" t="s">
        <v>525</v>
      </c>
      <c r="B622" s="176">
        <v>0</v>
      </c>
      <c r="C622" s="176">
        <v>0</v>
      </c>
      <c r="D622" s="178" t="e">
        <f t="shared" si="9"/>
        <v>#DIV/0!</v>
      </c>
    </row>
    <row r="623" spans="1:4" ht="16.5" customHeight="1">
      <c r="A623" s="145" t="s">
        <v>526</v>
      </c>
      <c r="B623" s="176">
        <v>1389</v>
      </c>
      <c r="C623" s="176">
        <v>415</v>
      </c>
      <c r="D623" s="178">
        <f t="shared" si="9"/>
        <v>29.877609791216702</v>
      </c>
    </row>
    <row r="624" spans="1:4" ht="16.5" customHeight="1">
      <c r="A624" s="145" t="s">
        <v>527</v>
      </c>
      <c r="B624" s="176">
        <v>3463</v>
      </c>
      <c r="C624" s="176">
        <v>3488</v>
      </c>
      <c r="D624" s="178">
        <f t="shared" si="9"/>
        <v>100.721917412648</v>
      </c>
    </row>
    <row r="625" spans="1:4" ht="16.5" customHeight="1">
      <c r="A625" s="145" t="s">
        <v>528</v>
      </c>
      <c r="B625" s="176">
        <f>SUM(B626:B632)</f>
        <v>2286</v>
      </c>
      <c r="C625" s="176">
        <v>1221</v>
      </c>
      <c r="D625" s="178">
        <f t="shared" si="9"/>
        <v>53.41207349081365</v>
      </c>
    </row>
    <row r="626" spans="1:4" ht="16.5" customHeight="1">
      <c r="A626" s="145" t="s">
        <v>529</v>
      </c>
      <c r="B626" s="176">
        <v>151</v>
      </c>
      <c r="C626" s="176">
        <v>85</v>
      </c>
      <c r="D626" s="178">
        <f t="shared" si="9"/>
        <v>56.29139072847682</v>
      </c>
    </row>
    <row r="627" spans="1:4" ht="16.5" customHeight="1">
      <c r="A627" s="145" t="s">
        <v>530</v>
      </c>
      <c r="B627" s="176">
        <v>385</v>
      </c>
      <c r="C627" s="176">
        <v>202</v>
      </c>
      <c r="D627" s="178">
        <f t="shared" si="9"/>
        <v>52.467532467532465</v>
      </c>
    </row>
    <row r="628" spans="1:4" ht="16.5" customHeight="1">
      <c r="A628" s="145" t="s">
        <v>531</v>
      </c>
      <c r="B628" s="176">
        <v>0</v>
      </c>
      <c r="C628" s="176">
        <v>0</v>
      </c>
      <c r="D628" s="178" t="e">
        <f t="shared" si="9"/>
        <v>#DIV/0!</v>
      </c>
    </row>
    <row r="629" spans="1:4" ht="16.5" customHeight="1">
      <c r="A629" s="145" t="s">
        <v>532</v>
      </c>
      <c r="B629" s="176">
        <v>265</v>
      </c>
      <c r="C629" s="176">
        <v>15</v>
      </c>
      <c r="D629" s="178">
        <f t="shared" si="9"/>
        <v>5.660377358490567</v>
      </c>
    </row>
    <row r="630" spans="1:4" ht="16.5" customHeight="1">
      <c r="A630" s="145" t="s">
        <v>533</v>
      </c>
      <c r="B630" s="176">
        <v>1202</v>
      </c>
      <c r="C630" s="176">
        <v>675</v>
      </c>
      <c r="D630" s="178">
        <f t="shared" si="9"/>
        <v>56.15640599001664</v>
      </c>
    </row>
    <row r="631" spans="1:4" ht="16.5" customHeight="1">
      <c r="A631" s="145" t="s">
        <v>534</v>
      </c>
      <c r="B631" s="176">
        <v>0</v>
      </c>
      <c r="C631" s="176"/>
      <c r="D631" s="178" t="e">
        <f t="shared" si="9"/>
        <v>#DIV/0!</v>
      </c>
    </row>
    <row r="632" spans="1:4" ht="16.5" customHeight="1">
      <c r="A632" s="145" t="s">
        <v>535</v>
      </c>
      <c r="B632" s="176">
        <v>283</v>
      </c>
      <c r="C632" s="176">
        <v>244</v>
      </c>
      <c r="D632" s="178">
        <f t="shared" si="9"/>
        <v>86.21908127208481</v>
      </c>
    </row>
    <row r="633" spans="1:4" ht="16.5" customHeight="1">
      <c r="A633" s="145" t="s">
        <v>536</v>
      </c>
      <c r="B633" s="176">
        <f>SUM(B634:B641)</f>
        <v>3176</v>
      </c>
      <c r="C633" s="176">
        <v>2848</v>
      </c>
      <c r="D633" s="178">
        <f t="shared" si="9"/>
        <v>89.67254408060454</v>
      </c>
    </row>
    <row r="634" spans="1:4" ht="16.5" customHeight="1">
      <c r="A634" s="145" t="s">
        <v>93</v>
      </c>
      <c r="B634" s="176">
        <v>177</v>
      </c>
      <c r="C634" s="176">
        <v>156</v>
      </c>
      <c r="D634" s="178">
        <f t="shared" si="9"/>
        <v>88.13559322033898</v>
      </c>
    </row>
    <row r="635" spans="1:4" ht="16.5" customHeight="1">
      <c r="A635" s="145" t="s">
        <v>94</v>
      </c>
      <c r="B635" s="176">
        <v>0</v>
      </c>
      <c r="C635" s="176">
        <v>581</v>
      </c>
      <c r="D635" s="178" t="e">
        <f t="shared" si="9"/>
        <v>#DIV/0!</v>
      </c>
    </row>
    <row r="636" spans="1:4" ht="16.5" customHeight="1">
      <c r="A636" s="145" t="s">
        <v>95</v>
      </c>
      <c r="B636" s="176">
        <v>0</v>
      </c>
      <c r="C636" s="176">
        <v>0</v>
      </c>
      <c r="D636" s="178" t="e">
        <f t="shared" si="9"/>
        <v>#DIV/0!</v>
      </c>
    </row>
    <row r="637" spans="1:4" ht="16.5" customHeight="1">
      <c r="A637" s="145" t="s">
        <v>537</v>
      </c>
      <c r="B637" s="176">
        <v>176</v>
      </c>
      <c r="C637" s="176">
        <v>29</v>
      </c>
      <c r="D637" s="178">
        <f t="shared" si="9"/>
        <v>16.477272727272727</v>
      </c>
    </row>
    <row r="638" spans="1:4" ht="16.5" customHeight="1">
      <c r="A638" s="145" t="s">
        <v>538</v>
      </c>
      <c r="B638" s="176">
        <v>37</v>
      </c>
      <c r="C638" s="176">
        <v>51</v>
      </c>
      <c r="D638" s="178">
        <f t="shared" si="9"/>
        <v>137.83783783783784</v>
      </c>
    </row>
    <row r="639" spans="1:4" ht="16.5" customHeight="1">
      <c r="A639" s="145" t="s">
        <v>539</v>
      </c>
      <c r="B639" s="176">
        <v>49</v>
      </c>
      <c r="C639" s="176">
        <v>0</v>
      </c>
      <c r="D639" s="178">
        <f t="shared" si="9"/>
        <v>0</v>
      </c>
    </row>
    <row r="640" spans="1:4" ht="16.5" customHeight="1">
      <c r="A640" s="145" t="s">
        <v>540</v>
      </c>
      <c r="B640" s="176">
        <v>0</v>
      </c>
      <c r="C640" s="176">
        <v>0</v>
      </c>
      <c r="D640" s="178" t="e">
        <f t="shared" si="9"/>
        <v>#DIV/0!</v>
      </c>
    </row>
    <row r="641" spans="1:4" ht="16.5" customHeight="1">
      <c r="A641" s="145" t="s">
        <v>541</v>
      </c>
      <c r="B641" s="176">
        <v>2737</v>
      </c>
      <c r="C641" s="176">
        <v>2031</v>
      </c>
      <c r="D641" s="178">
        <f t="shared" si="9"/>
        <v>74.2053343076361</v>
      </c>
    </row>
    <row r="642" spans="1:4" ht="16.5" customHeight="1">
      <c r="A642" s="145" t="s">
        <v>542</v>
      </c>
      <c r="B642" s="176">
        <f>SUM(B643:B646)</f>
        <v>53</v>
      </c>
      <c r="C642" s="176">
        <v>69</v>
      </c>
      <c r="D642" s="178">
        <f t="shared" si="9"/>
        <v>130.18867924528303</v>
      </c>
    </row>
    <row r="643" spans="1:4" ht="16.5" customHeight="1">
      <c r="A643" s="145" t="s">
        <v>93</v>
      </c>
      <c r="B643" s="176">
        <v>37</v>
      </c>
      <c r="C643" s="176">
        <v>46</v>
      </c>
      <c r="D643" s="178">
        <f t="shared" si="9"/>
        <v>124.32432432432432</v>
      </c>
    </row>
    <row r="644" spans="1:4" ht="16.5" customHeight="1">
      <c r="A644" s="145" t="s">
        <v>94</v>
      </c>
      <c r="B644" s="176">
        <v>0</v>
      </c>
      <c r="C644" s="176">
        <v>4</v>
      </c>
      <c r="D644" s="178" t="e">
        <f t="shared" si="9"/>
        <v>#DIV/0!</v>
      </c>
    </row>
    <row r="645" spans="1:4" ht="16.5" customHeight="1">
      <c r="A645" s="145" t="s">
        <v>95</v>
      </c>
      <c r="B645" s="176">
        <v>0</v>
      </c>
      <c r="C645" s="176">
        <v>0</v>
      </c>
      <c r="D645" s="178" t="e">
        <f t="shared" si="9"/>
        <v>#DIV/0!</v>
      </c>
    </row>
    <row r="646" spans="1:4" ht="16.5" customHeight="1">
      <c r="A646" s="145" t="s">
        <v>543</v>
      </c>
      <c r="B646" s="176">
        <v>16</v>
      </c>
      <c r="C646" s="176">
        <v>19</v>
      </c>
      <c r="D646" s="178">
        <f aca="true" t="shared" si="10" ref="D646:D709">C646/B646*100</f>
        <v>118.75</v>
      </c>
    </row>
    <row r="647" spans="1:4" ht="16.5" customHeight="1">
      <c r="A647" s="145" t="s">
        <v>544</v>
      </c>
      <c r="B647" s="176"/>
      <c r="C647" s="176">
        <v>160</v>
      </c>
      <c r="D647" s="178" t="e">
        <f t="shared" si="10"/>
        <v>#DIV/0!</v>
      </c>
    </row>
    <row r="648" spans="1:4" ht="16.5" customHeight="1">
      <c r="A648" s="145" t="s">
        <v>545</v>
      </c>
      <c r="B648" s="176"/>
      <c r="C648" s="176">
        <v>160</v>
      </c>
      <c r="D648" s="178" t="e">
        <f t="shared" si="10"/>
        <v>#DIV/0!</v>
      </c>
    </row>
    <row r="649" spans="1:4" ht="16.5" customHeight="1">
      <c r="A649" s="145" t="s">
        <v>546</v>
      </c>
      <c r="B649" s="176"/>
      <c r="C649" s="176">
        <v>0</v>
      </c>
      <c r="D649" s="178" t="e">
        <f t="shared" si="10"/>
        <v>#DIV/0!</v>
      </c>
    </row>
    <row r="650" spans="1:4" ht="16.5" customHeight="1">
      <c r="A650" s="145" t="s">
        <v>547</v>
      </c>
      <c r="B650" s="176">
        <f>SUM(B651:B652)</f>
        <v>1177</v>
      </c>
      <c r="C650" s="176">
        <v>451</v>
      </c>
      <c r="D650" s="178">
        <f t="shared" si="10"/>
        <v>38.31775700934579</v>
      </c>
    </row>
    <row r="651" spans="1:4" ht="16.5" customHeight="1">
      <c r="A651" s="145" t="s">
        <v>548</v>
      </c>
      <c r="B651" s="176">
        <v>1177</v>
      </c>
      <c r="C651" s="176">
        <v>21</v>
      </c>
      <c r="D651" s="178">
        <f t="shared" si="10"/>
        <v>1.7841971112999149</v>
      </c>
    </row>
    <row r="652" spans="1:4" ht="16.5" customHeight="1">
      <c r="A652" s="145" t="s">
        <v>549</v>
      </c>
      <c r="B652" s="176">
        <v>0</v>
      </c>
      <c r="C652" s="176">
        <v>430</v>
      </c>
      <c r="D652" s="178" t="e">
        <f t="shared" si="10"/>
        <v>#DIV/0!</v>
      </c>
    </row>
    <row r="653" spans="1:4" ht="16.5" customHeight="1">
      <c r="A653" s="145" t="s">
        <v>550</v>
      </c>
      <c r="B653" s="176">
        <f>SUM(B654:B655)</f>
        <v>13</v>
      </c>
      <c r="C653" s="176">
        <v>0</v>
      </c>
      <c r="D653" s="178">
        <f t="shared" si="10"/>
        <v>0</v>
      </c>
    </row>
    <row r="654" spans="1:4" ht="16.5" customHeight="1">
      <c r="A654" s="145" t="s">
        <v>551</v>
      </c>
      <c r="B654" s="176">
        <v>13</v>
      </c>
      <c r="C654" s="176">
        <v>0</v>
      </c>
      <c r="D654" s="178">
        <f t="shared" si="10"/>
        <v>0</v>
      </c>
    </row>
    <row r="655" spans="1:4" ht="16.5" customHeight="1">
      <c r="A655" s="145" t="s">
        <v>552</v>
      </c>
      <c r="B655" s="176">
        <v>0</v>
      </c>
      <c r="C655" s="176">
        <v>0</v>
      </c>
      <c r="D655" s="178" t="e">
        <f t="shared" si="10"/>
        <v>#DIV/0!</v>
      </c>
    </row>
    <row r="656" spans="1:4" ht="16.5" customHeight="1">
      <c r="A656" s="145" t="s">
        <v>553</v>
      </c>
      <c r="B656" s="176"/>
      <c r="C656" s="176">
        <v>0</v>
      </c>
      <c r="D656" s="178" t="e">
        <f t="shared" si="10"/>
        <v>#DIV/0!</v>
      </c>
    </row>
    <row r="657" spans="1:4" ht="16.5" customHeight="1">
      <c r="A657" s="145" t="s">
        <v>554</v>
      </c>
      <c r="B657" s="176"/>
      <c r="C657" s="176">
        <v>0</v>
      </c>
      <c r="D657" s="178" t="e">
        <f t="shared" si="10"/>
        <v>#DIV/0!</v>
      </c>
    </row>
    <row r="658" spans="1:4" ht="16.5" customHeight="1">
      <c r="A658" s="145" t="s">
        <v>555</v>
      </c>
      <c r="B658" s="176"/>
      <c r="C658" s="176">
        <v>0</v>
      </c>
      <c r="D658" s="178" t="e">
        <f t="shared" si="10"/>
        <v>#DIV/0!</v>
      </c>
    </row>
    <row r="659" spans="1:4" ht="16.5" customHeight="1">
      <c r="A659" s="145" t="s">
        <v>556</v>
      </c>
      <c r="B659" s="176">
        <f>SUM(B660:B661)</f>
        <v>18</v>
      </c>
      <c r="C659" s="176">
        <v>0</v>
      </c>
      <c r="D659" s="178">
        <f t="shared" si="10"/>
        <v>0</v>
      </c>
    </row>
    <row r="660" spans="1:4" ht="16.5" customHeight="1">
      <c r="A660" s="145" t="s">
        <v>557</v>
      </c>
      <c r="B660" s="176">
        <v>18</v>
      </c>
      <c r="C660" s="176">
        <v>0</v>
      </c>
      <c r="D660" s="178">
        <f t="shared" si="10"/>
        <v>0</v>
      </c>
    </row>
    <row r="661" spans="1:4" ht="16.5" customHeight="1">
      <c r="A661" s="145" t="s">
        <v>558</v>
      </c>
      <c r="B661" s="176">
        <v>0</v>
      </c>
      <c r="C661" s="176">
        <v>0</v>
      </c>
      <c r="D661" s="178" t="e">
        <f t="shared" si="10"/>
        <v>#DIV/0!</v>
      </c>
    </row>
    <row r="662" spans="1:4" ht="16.5" customHeight="1">
      <c r="A662" s="145" t="s">
        <v>559</v>
      </c>
      <c r="B662" s="176">
        <f>SUM(B663:B665)</f>
        <v>146</v>
      </c>
      <c r="C662" s="176">
        <v>102723</v>
      </c>
      <c r="D662" s="178">
        <f t="shared" si="10"/>
        <v>70358.2191780822</v>
      </c>
    </row>
    <row r="663" spans="1:4" ht="16.5" customHeight="1">
      <c r="A663" s="145" t="s">
        <v>560</v>
      </c>
      <c r="B663" s="176">
        <v>146</v>
      </c>
      <c r="C663" s="176">
        <v>102723</v>
      </c>
      <c r="D663" s="178">
        <f t="shared" si="10"/>
        <v>70358.2191780822</v>
      </c>
    </row>
    <row r="664" spans="1:4" ht="16.5" customHeight="1">
      <c r="A664" s="145" t="s">
        <v>561</v>
      </c>
      <c r="B664" s="176">
        <v>0</v>
      </c>
      <c r="C664" s="176">
        <v>0</v>
      </c>
      <c r="D664" s="178" t="e">
        <f t="shared" si="10"/>
        <v>#DIV/0!</v>
      </c>
    </row>
    <row r="665" spans="1:4" ht="16.5" customHeight="1">
      <c r="A665" s="145" t="s">
        <v>562</v>
      </c>
      <c r="B665" s="176">
        <v>0</v>
      </c>
      <c r="C665" s="176">
        <v>0</v>
      </c>
      <c r="D665" s="178" t="e">
        <f t="shared" si="10"/>
        <v>#DIV/0!</v>
      </c>
    </row>
    <row r="666" spans="1:4" ht="16.5" customHeight="1">
      <c r="A666" s="145" t="s">
        <v>563</v>
      </c>
      <c r="B666" s="176">
        <f>SUM(B667:B670)</f>
        <v>6614</v>
      </c>
      <c r="C666" s="176">
        <v>1333</v>
      </c>
      <c r="D666" s="178">
        <f t="shared" si="10"/>
        <v>20.15421832476565</v>
      </c>
    </row>
    <row r="667" spans="1:4" ht="16.5" customHeight="1">
      <c r="A667" s="145" t="s">
        <v>564</v>
      </c>
      <c r="B667" s="176">
        <v>443</v>
      </c>
      <c r="C667" s="176">
        <v>0</v>
      </c>
      <c r="D667" s="178">
        <f t="shared" si="10"/>
        <v>0</v>
      </c>
    </row>
    <row r="668" spans="1:4" ht="16.5" customHeight="1">
      <c r="A668" s="145" t="s">
        <v>565</v>
      </c>
      <c r="B668" s="176">
        <v>1220</v>
      </c>
      <c r="C668" s="176">
        <v>258</v>
      </c>
      <c r="D668" s="178">
        <f t="shared" si="10"/>
        <v>21.147540983606557</v>
      </c>
    </row>
    <row r="669" spans="1:4" ht="16.5" customHeight="1">
      <c r="A669" s="145" t="s">
        <v>566</v>
      </c>
      <c r="B669" s="176">
        <v>543</v>
      </c>
      <c r="C669" s="176">
        <v>0</v>
      </c>
      <c r="D669" s="178">
        <f t="shared" si="10"/>
        <v>0</v>
      </c>
    </row>
    <row r="670" spans="1:4" ht="16.5" customHeight="1">
      <c r="A670" s="145" t="s">
        <v>567</v>
      </c>
      <c r="B670" s="176">
        <v>4408</v>
      </c>
      <c r="C670" s="176">
        <v>1075</v>
      </c>
      <c r="D670" s="178">
        <f t="shared" si="10"/>
        <v>24.387477313974593</v>
      </c>
    </row>
    <row r="671" spans="1:4" ht="16.5" customHeight="1">
      <c r="A671" s="145" t="s">
        <v>568</v>
      </c>
      <c r="B671" s="176">
        <f>SUM(B672:B678)</f>
        <v>3960</v>
      </c>
      <c r="C671" s="176">
        <v>186</v>
      </c>
      <c r="D671" s="178">
        <f t="shared" si="10"/>
        <v>4.696969696969696</v>
      </c>
    </row>
    <row r="672" spans="1:4" ht="16.5" customHeight="1">
      <c r="A672" s="145" t="s">
        <v>93</v>
      </c>
      <c r="B672" s="176">
        <v>126</v>
      </c>
      <c r="C672" s="176">
        <v>135</v>
      </c>
      <c r="D672" s="178">
        <f t="shared" si="10"/>
        <v>107.14285714285714</v>
      </c>
    </row>
    <row r="673" spans="1:4" ht="16.5" customHeight="1">
      <c r="A673" s="145" t="s">
        <v>94</v>
      </c>
      <c r="B673" s="176">
        <v>0</v>
      </c>
      <c r="C673" s="176">
        <v>0</v>
      </c>
      <c r="D673" s="178" t="e">
        <f t="shared" si="10"/>
        <v>#DIV/0!</v>
      </c>
    </row>
    <row r="674" spans="1:4" ht="16.5" customHeight="1">
      <c r="A674" s="145" t="s">
        <v>95</v>
      </c>
      <c r="B674" s="176">
        <v>0</v>
      </c>
      <c r="C674" s="176">
        <v>0</v>
      </c>
      <c r="D674" s="178" t="e">
        <f t="shared" si="10"/>
        <v>#DIV/0!</v>
      </c>
    </row>
    <row r="675" spans="1:4" ht="16.5" customHeight="1">
      <c r="A675" s="145" t="s">
        <v>569</v>
      </c>
      <c r="B675" s="176">
        <v>300</v>
      </c>
      <c r="C675" s="176">
        <v>10</v>
      </c>
      <c r="D675" s="178">
        <f t="shared" si="10"/>
        <v>3.3333333333333335</v>
      </c>
    </row>
    <row r="676" spans="1:4" ht="16.5" customHeight="1">
      <c r="A676" s="145" t="s">
        <v>570</v>
      </c>
      <c r="B676" s="176">
        <v>0</v>
      </c>
      <c r="C676" s="176">
        <v>0</v>
      </c>
      <c r="D676" s="178" t="e">
        <f t="shared" si="10"/>
        <v>#DIV/0!</v>
      </c>
    </row>
    <row r="677" spans="1:4" ht="16.5" customHeight="1">
      <c r="A677" s="145" t="s">
        <v>102</v>
      </c>
      <c r="B677" s="176">
        <v>6</v>
      </c>
      <c r="C677" s="176">
        <v>0</v>
      </c>
      <c r="D677" s="178">
        <f t="shared" si="10"/>
        <v>0</v>
      </c>
    </row>
    <row r="678" spans="1:4" ht="16.5" customHeight="1">
      <c r="A678" s="145" t="s">
        <v>571</v>
      </c>
      <c r="B678" s="176">
        <v>3528</v>
      </c>
      <c r="C678" s="176">
        <v>41</v>
      </c>
      <c r="D678" s="178">
        <f t="shared" si="10"/>
        <v>1.1621315192743764</v>
      </c>
    </row>
    <row r="679" spans="1:4" ht="16.5" customHeight="1">
      <c r="A679" s="145" t="s">
        <v>575</v>
      </c>
      <c r="B679" s="176">
        <f>B680</f>
        <v>1761</v>
      </c>
      <c r="C679" s="176">
        <v>2908</v>
      </c>
      <c r="D679" s="178">
        <f t="shared" si="10"/>
        <v>165.13344690516752</v>
      </c>
    </row>
    <row r="680" spans="1:4" ht="16.5" customHeight="1">
      <c r="A680" s="145" t="s">
        <v>576</v>
      </c>
      <c r="B680" s="176">
        <v>1761</v>
      </c>
      <c r="C680" s="176">
        <v>2908</v>
      </c>
      <c r="D680" s="178">
        <f t="shared" si="10"/>
        <v>165.13344690516752</v>
      </c>
    </row>
    <row r="681" spans="1:4" s="171" customFormat="1" ht="16.5" customHeight="1">
      <c r="A681" s="175" t="s">
        <v>577</v>
      </c>
      <c r="B681" s="179">
        <f>SUM(B682,B687,B701,B705,B717,B720,B724,B729,B733,B737,B740,B749,B751)</f>
        <v>37951</v>
      </c>
      <c r="C681" s="179">
        <v>24640</v>
      </c>
      <c r="D681" s="178">
        <f t="shared" si="10"/>
        <v>64.92582540644514</v>
      </c>
    </row>
    <row r="682" spans="1:4" ht="16.5" customHeight="1">
      <c r="A682" s="145" t="s">
        <v>578</v>
      </c>
      <c r="B682" s="176">
        <f>SUM(B683:B686)</f>
        <v>3315</v>
      </c>
      <c r="C682" s="176">
        <v>2728</v>
      </c>
      <c r="D682" s="178">
        <f t="shared" si="10"/>
        <v>82.29260935143287</v>
      </c>
    </row>
    <row r="683" spans="1:4" ht="16.5" customHeight="1">
      <c r="A683" s="145" t="s">
        <v>93</v>
      </c>
      <c r="B683" s="176">
        <v>1338</v>
      </c>
      <c r="C683" s="176">
        <v>1178</v>
      </c>
      <c r="D683" s="178">
        <f t="shared" si="10"/>
        <v>88.04185351270553</v>
      </c>
    </row>
    <row r="684" spans="1:4" ht="16.5" customHeight="1">
      <c r="A684" s="145" t="s">
        <v>94</v>
      </c>
      <c r="B684" s="176">
        <v>0</v>
      </c>
      <c r="C684" s="176">
        <v>184</v>
      </c>
      <c r="D684" s="178" t="e">
        <f t="shared" si="10"/>
        <v>#DIV/0!</v>
      </c>
    </row>
    <row r="685" spans="1:4" ht="16.5" customHeight="1">
      <c r="A685" s="145" t="s">
        <v>95</v>
      </c>
      <c r="B685" s="176">
        <v>0</v>
      </c>
      <c r="C685" s="176">
        <v>0</v>
      </c>
      <c r="D685" s="178" t="e">
        <f t="shared" si="10"/>
        <v>#DIV/0!</v>
      </c>
    </row>
    <row r="686" spans="1:4" ht="16.5" customHeight="1">
      <c r="A686" s="145" t="s">
        <v>579</v>
      </c>
      <c r="B686" s="176">
        <v>1977</v>
      </c>
      <c r="C686" s="176">
        <v>1366</v>
      </c>
      <c r="D686" s="178">
        <f t="shared" si="10"/>
        <v>69.09458775923116</v>
      </c>
    </row>
    <row r="687" spans="1:4" ht="16.5" customHeight="1">
      <c r="A687" s="145" t="s">
        <v>580</v>
      </c>
      <c r="B687" s="176">
        <f>SUM(B688:B700)</f>
        <v>5405</v>
      </c>
      <c r="C687" s="176">
        <v>2589</v>
      </c>
      <c r="D687" s="178">
        <f t="shared" si="10"/>
        <v>47.900092506938016</v>
      </c>
    </row>
    <row r="688" spans="1:4" ht="16.5" customHeight="1">
      <c r="A688" s="145" t="s">
        <v>581</v>
      </c>
      <c r="B688" s="176">
        <v>644</v>
      </c>
      <c r="C688" s="176">
        <v>348</v>
      </c>
      <c r="D688" s="178">
        <f t="shared" si="10"/>
        <v>54.037267080745345</v>
      </c>
    </row>
    <row r="689" spans="1:4" ht="16.5" customHeight="1">
      <c r="A689" s="145" t="s">
        <v>582</v>
      </c>
      <c r="B689" s="176">
        <v>166</v>
      </c>
      <c r="C689" s="176">
        <v>166</v>
      </c>
      <c r="D689" s="178">
        <f t="shared" si="10"/>
        <v>100</v>
      </c>
    </row>
    <row r="690" spans="1:4" ht="16.5" customHeight="1">
      <c r="A690" s="145" t="s">
        <v>583</v>
      </c>
      <c r="B690" s="176">
        <v>0</v>
      </c>
      <c r="C690" s="176">
        <v>0</v>
      </c>
      <c r="D690" s="178" t="e">
        <f t="shared" si="10"/>
        <v>#DIV/0!</v>
      </c>
    </row>
    <row r="691" spans="1:4" ht="16.5" customHeight="1">
      <c r="A691" s="145" t="s">
        <v>584</v>
      </c>
      <c r="B691" s="176">
        <v>0</v>
      </c>
      <c r="C691" s="176">
        <v>0</v>
      </c>
      <c r="D691" s="178" t="e">
        <f t="shared" si="10"/>
        <v>#DIV/0!</v>
      </c>
    </row>
    <row r="692" spans="1:4" ht="16.5" customHeight="1">
      <c r="A692" s="145" t="s">
        <v>585</v>
      </c>
      <c r="B692" s="176">
        <v>2221</v>
      </c>
      <c r="C692" s="176">
        <v>1083</v>
      </c>
      <c r="D692" s="178">
        <f t="shared" si="10"/>
        <v>48.761819000450245</v>
      </c>
    </row>
    <row r="693" spans="1:4" ht="16.5" customHeight="1">
      <c r="A693" s="145" t="s">
        <v>1165</v>
      </c>
      <c r="B693" s="176">
        <v>26</v>
      </c>
      <c r="C693" s="176">
        <v>15</v>
      </c>
      <c r="D693" s="178">
        <f t="shared" si="10"/>
        <v>57.692307692307686</v>
      </c>
    </row>
    <row r="694" spans="1:4" ht="16.5" customHeight="1">
      <c r="A694" s="145" t="s">
        <v>587</v>
      </c>
      <c r="B694" s="176">
        <v>0</v>
      </c>
      <c r="C694" s="176">
        <v>0</v>
      </c>
      <c r="D694" s="178" t="e">
        <f t="shared" si="10"/>
        <v>#DIV/0!</v>
      </c>
    </row>
    <row r="695" spans="1:4" ht="16.5" customHeight="1">
      <c r="A695" s="145" t="s">
        <v>588</v>
      </c>
      <c r="B695" s="176">
        <v>48</v>
      </c>
      <c r="C695" s="176">
        <v>0</v>
      </c>
      <c r="D695" s="178">
        <f t="shared" si="10"/>
        <v>0</v>
      </c>
    </row>
    <row r="696" spans="1:4" ht="16.5" customHeight="1">
      <c r="A696" s="145" t="s">
        <v>589</v>
      </c>
      <c r="B696" s="176">
        <v>0</v>
      </c>
      <c r="C696" s="176">
        <v>0</v>
      </c>
      <c r="D696" s="178" t="e">
        <f t="shared" si="10"/>
        <v>#DIV/0!</v>
      </c>
    </row>
    <row r="697" spans="1:4" ht="16.5" customHeight="1">
      <c r="A697" s="145" t="s">
        <v>590</v>
      </c>
      <c r="B697" s="176">
        <v>0</v>
      </c>
      <c r="C697" s="176">
        <v>0</v>
      </c>
      <c r="D697" s="178" t="e">
        <f t="shared" si="10"/>
        <v>#DIV/0!</v>
      </c>
    </row>
    <row r="698" spans="1:4" ht="16.5" customHeight="1">
      <c r="A698" s="145" t="s">
        <v>591</v>
      </c>
      <c r="B698" s="176">
        <v>0</v>
      </c>
      <c r="C698" s="176">
        <v>0</v>
      </c>
      <c r="D698" s="178" t="e">
        <f t="shared" si="10"/>
        <v>#DIV/0!</v>
      </c>
    </row>
    <row r="699" spans="1:4" ht="16.5" customHeight="1">
      <c r="A699" s="145" t="s">
        <v>592</v>
      </c>
      <c r="B699" s="176">
        <v>0</v>
      </c>
      <c r="C699" s="176"/>
      <c r="D699" s="178" t="e">
        <f t="shared" si="10"/>
        <v>#DIV/0!</v>
      </c>
    </row>
    <row r="700" spans="1:4" ht="16.5" customHeight="1">
      <c r="A700" s="145" t="s">
        <v>593</v>
      </c>
      <c r="B700" s="176">
        <v>2300</v>
      </c>
      <c r="C700" s="176">
        <v>977</v>
      </c>
      <c r="D700" s="178">
        <f t="shared" si="10"/>
        <v>42.47826086956522</v>
      </c>
    </row>
    <row r="701" spans="1:4" ht="16.5" customHeight="1">
      <c r="A701" s="145" t="s">
        <v>594</v>
      </c>
      <c r="B701" s="176">
        <f>SUM(B702:B704)</f>
        <v>0</v>
      </c>
      <c r="C701" s="176">
        <v>0</v>
      </c>
      <c r="D701" s="178" t="e">
        <f t="shared" si="10"/>
        <v>#DIV/0!</v>
      </c>
    </row>
    <row r="702" spans="1:4" ht="16.5" customHeight="1">
      <c r="A702" s="145" t="s">
        <v>595</v>
      </c>
      <c r="B702" s="176">
        <v>0</v>
      </c>
      <c r="C702" s="176">
        <v>0</v>
      </c>
      <c r="D702" s="178" t="e">
        <f t="shared" si="10"/>
        <v>#DIV/0!</v>
      </c>
    </row>
    <row r="703" spans="1:4" ht="16.5" customHeight="1">
      <c r="A703" s="145" t="s">
        <v>596</v>
      </c>
      <c r="B703" s="176">
        <v>0</v>
      </c>
      <c r="C703" s="176">
        <v>0</v>
      </c>
      <c r="D703" s="178" t="e">
        <f t="shared" si="10"/>
        <v>#DIV/0!</v>
      </c>
    </row>
    <row r="704" spans="1:4" ht="16.5" customHeight="1">
      <c r="A704" s="145" t="s">
        <v>597</v>
      </c>
      <c r="B704" s="176">
        <v>0</v>
      </c>
      <c r="C704" s="176">
        <v>0</v>
      </c>
      <c r="D704" s="178" t="e">
        <f t="shared" si="10"/>
        <v>#DIV/0!</v>
      </c>
    </row>
    <row r="705" spans="1:4" ht="16.5" customHeight="1">
      <c r="A705" s="145" t="s">
        <v>598</v>
      </c>
      <c r="B705" s="176">
        <f>SUM(B706:B716)</f>
        <v>16059</v>
      </c>
      <c r="C705" s="176">
        <v>6750</v>
      </c>
      <c r="D705" s="178">
        <f t="shared" si="10"/>
        <v>42.03250513730618</v>
      </c>
    </row>
    <row r="706" spans="1:4" ht="16.5" customHeight="1">
      <c r="A706" s="145" t="s">
        <v>599</v>
      </c>
      <c r="B706" s="176">
        <v>2214</v>
      </c>
      <c r="C706" s="176">
        <v>1454</v>
      </c>
      <c r="D706" s="178">
        <f t="shared" si="10"/>
        <v>65.67299006323395</v>
      </c>
    </row>
    <row r="707" spans="1:4" ht="16.5" customHeight="1">
      <c r="A707" s="145" t="s">
        <v>600</v>
      </c>
      <c r="B707" s="176">
        <v>378</v>
      </c>
      <c r="C707" s="176">
        <v>319</v>
      </c>
      <c r="D707" s="178">
        <f t="shared" si="10"/>
        <v>84.39153439153439</v>
      </c>
    </row>
    <row r="708" spans="1:4" ht="16.5" customHeight="1">
      <c r="A708" s="145" t="s">
        <v>601</v>
      </c>
      <c r="B708" s="176">
        <v>614</v>
      </c>
      <c r="C708" s="176">
        <v>393</v>
      </c>
      <c r="D708" s="178">
        <f t="shared" si="10"/>
        <v>64.00651465798045</v>
      </c>
    </row>
    <row r="709" spans="1:4" ht="16.5" customHeight="1">
      <c r="A709" s="145" t="s">
        <v>602</v>
      </c>
      <c r="B709" s="176">
        <v>0</v>
      </c>
      <c r="C709" s="176">
        <v>0</v>
      </c>
      <c r="D709" s="178" t="e">
        <f t="shared" si="10"/>
        <v>#DIV/0!</v>
      </c>
    </row>
    <row r="710" spans="1:4" ht="16.5" customHeight="1">
      <c r="A710" s="145" t="s">
        <v>603</v>
      </c>
      <c r="B710" s="176">
        <v>53</v>
      </c>
      <c r="C710" s="176">
        <v>65</v>
      </c>
      <c r="D710" s="178">
        <f aca="true" t="shared" si="11" ref="D710:D773">C710/B710*100</f>
        <v>122.64150943396226</v>
      </c>
    </row>
    <row r="711" spans="1:4" ht="16.5" customHeight="1">
      <c r="A711" s="145" t="s">
        <v>604</v>
      </c>
      <c r="B711" s="176">
        <v>1811</v>
      </c>
      <c r="C711" s="176">
        <v>1587</v>
      </c>
      <c r="D711" s="178">
        <f t="shared" si="11"/>
        <v>87.63114301490889</v>
      </c>
    </row>
    <row r="712" spans="1:4" ht="16.5" customHeight="1">
      <c r="A712" s="145" t="s">
        <v>605</v>
      </c>
      <c r="B712" s="176">
        <v>0</v>
      </c>
      <c r="C712" s="176">
        <v>0</v>
      </c>
      <c r="D712" s="178" t="e">
        <f t="shared" si="11"/>
        <v>#DIV/0!</v>
      </c>
    </row>
    <row r="713" spans="1:4" ht="16.5" customHeight="1">
      <c r="A713" s="145" t="s">
        <v>606</v>
      </c>
      <c r="B713" s="176">
        <v>259</v>
      </c>
      <c r="C713" s="176">
        <v>22</v>
      </c>
      <c r="D713" s="178">
        <f t="shared" si="11"/>
        <v>8.494208494208493</v>
      </c>
    </row>
    <row r="714" spans="1:4" ht="16.5" customHeight="1">
      <c r="A714" s="145" t="s">
        <v>607</v>
      </c>
      <c r="B714" s="176">
        <v>1621</v>
      </c>
      <c r="C714" s="176">
        <v>1319</v>
      </c>
      <c r="D714" s="178">
        <f t="shared" si="11"/>
        <v>81.36952498457742</v>
      </c>
    </row>
    <row r="715" spans="1:4" ht="16.5" customHeight="1">
      <c r="A715" s="145" t="s">
        <v>608</v>
      </c>
      <c r="B715" s="176">
        <v>7477</v>
      </c>
      <c r="C715" s="176">
        <v>0</v>
      </c>
      <c r="D715" s="178">
        <f t="shared" si="11"/>
        <v>0</v>
      </c>
    </row>
    <row r="716" spans="1:4" ht="16.5" customHeight="1">
      <c r="A716" s="145" t="s">
        <v>609</v>
      </c>
      <c r="B716" s="176">
        <v>1632</v>
      </c>
      <c r="C716" s="176">
        <v>1591</v>
      </c>
      <c r="D716" s="178">
        <f t="shared" si="11"/>
        <v>97.48774509803921</v>
      </c>
    </row>
    <row r="717" spans="1:4" ht="16.5" customHeight="1">
      <c r="A717" s="145" t="s">
        <v>610</v>
      </c>
      <c r="B717" s="176">
        <f>SUM(B718:B719)</f>
        <v>586</v>
      </c>
      <c r="C717" s="176">
        <v>127</v>
      </c>
      <c r="D717" s="178">
        <f t="shared" si="11"/>
        <v>21.672354948805463</v>
      </c>
    </row>
    <row r="718" spans="1:4" ht="16.5" customHeight="1">
      <c r="A718" s="145" t="s">
        <v>611</v>
      </c>
      <c r="B718" s="176">
        <v>491</v>
      </c>
      <c r="C718" s="176">
        <v>127</v>
      </c>
      <c r="D718" s="178">
        <f t="shared" si="11"/>
        <v>25.865580448065174</v>
      </c>
    </row>
    <row r="719" spans="1:4" ht="16.5" customHeight="1">
      <c r="A719" s="145" t="s">
        <v>612</v>
      </c>
      <c r="B719" s="176">
        <v>95</v>
      </c>
      <c r="C719" s="176">
        <v>0</v>
      </c>
      <c r="D719" s="178">
        <f t="shared" si="11"/>
        <v>0</v>
      </c>
    </row>
    <row r="720" spans="1:4" ht="16.5" customHeight="1">
      <c r="A720" s="145" t="s">
        <v>613</v>
      </c>
      <c r="B720" s="176">
        <f>SUM(B721:B723)</f>
        <v>2547</v>
      </c>
      <c r="C720" s="176">
        <v>692</v>
      </c>
      <c r="D720" s="178">
        <f t="shared" si="11"/>
        <v>27.169218688653316</v>
      </c>
    </row>
    <row r="721" spans="1:4" ht="16.5" customHeight="1">
      <c r="A721" s="145" t="s">
        <v>614</v>
      </c>
      <c r="B721" s="176">
        <v>0</v>
      </c>
      <c r="C721" s="176">
        <v>0</v>
      </c>
      <c r="D721" s="178" t="e">
        <f t="shared" si="11"/>
        <v>#DIV/0!</v>
      </c>
    </row>
    <row r="722" spans="1:4" ht="16.5" customHeight="1">
      <c r="A722" s="145" t="s">
        <v>615</v>
      </c>
      <c r="B722" s="176">
        <v>2547</v>
      </c>
      <c r="C722" s="176">
        <v>516</v>
      </c>
      <c r="D722" s="178">
        <f t="shared" si="11"/>
        <v>20.259128386336865</v>
      </c>
    </row>
    <row r="723" spans="1:4" ht="16.5" customHeight="1">
      <c r="A723" s="145" t="s">
        <v>616</v>
      </c>
      <c r="B723" s="176">
        <v>0</v>
      </c>
      <c r="C723" s="176">
        <v>176</v>
      </c>
      <c r="D723" s="178" t="e">
        <f t="shared" si="11"/>
        <v>#DIV/0!</v>
      </c>
    </row>
    <row r="724" spans="1:4" ht="16.5" customHeight="1">
      <c r="A724" s="145" t="s">
        <v>617</v>
      </c>
      <c r="B724" s="176">
        <f>SUM(B725:B728)</f>
        <v>8581</v>
      </c>
      <c r="C724" s="176">
        <v>6712</v>
      </c>
      <c r="D724" s="178">
        <f t="shared" si="11"/>
        <v>78.21932175737093</v>
      </c>
    </row>
    <row r="725" spans="1:4" ht="16.5" customHeight="1">
      <c r="A725" s="145" t="s">
        <v>618</v>
      </c>
      <c r="B725" s="176">
        <v>4556</v>
      </c>
      <c r="C725" s="176">
        <v>3561</v>
      </c>
      <c r="D725" s="178">
        <f t="shared" si="11"/>
        <v>78.16066725197541</v>
      </c>
    </row>
    <row r="726" spans="1:4" ht="16.5" customHeight="1">
      <c r="A726" s="145" t="s">
        <v>619</v>
      </c>
      <c r="B726" s="176">
        <v>2031</v>
      </c>
      <c r="C726" s="176">
        <v>1285</v>
      </c>
      <c r="D726" s="178">
        <f t="shared" si="11"/>
        <v>63.26932545544067</v>
      </c>
    </row>
    <row r="727" spans="1:4" ht="16.5" customHeight="1">
      <c r="A727" s="145" t="s">
        <v>620</v>
      </c>
      <c r="B727" s="176">
        <v>1808</v>
      </c>
      <c r="C727" s="176">
        <v>1866</v>
      </c>
      <c r="D727" s="178">
        <f t="shared" si="11"/>
        <v>103.2079646017699</v>
      </c>
    </row>
    <row r="728" spans="1:4" ht="16.5" customHeight="1">
      <c r="A728" s="145" t="s">
        <v>621</v>
      </c>
      <c r="B728" s="176">
        <v>186</v>
      </c>
      <c r="C728" s="176">
        <v>0</v>
      </c>
      <c r="D728" s="178">
        <f t="shared" si="11"/>
        <v>0</v>
      </c>
    </row>
    <row r="729" spans="1:4" ht="16.5" customHeight="1">
      <c r="A729" s="145" t="s">
        <v>622</v>
      </c>
      <c r="B729" s="176">
        <f>SUM(B730:B732)</f>
        <v>10</v>
      </c>
      <c r="C729" s="176">
        <v>1062</v>
      </c>
      <c r="D729" s="178">
        <f t="shared" si="11"/>
        <v>10620</v>
      </c>
    </row>
    <row r="730" spans="1:4" ht="16.5" customHeight="1">
      <c r="A730" s="145" t="s">
        <v>623</v>
      </c>
      <c r="B730" s="176">
        <v>10</v>
      </c>
      <c r="C730" s="176">
        <v>1006</v>
      </c>
      <c r="D730" s="178">
        <f t="shared" si="11"/>
        <v>10060</v>
      </c>
    </row>
    <row r="731" spans="1:4" ht="16.5" customHeight="1">
      <c r="A731" s="145" t="s">
        <v>624</v>
      </c>
      <c r="B731" s="176">
        <v>0</v>
      </c>
      <c r="C731" s="176">
        <v>0</v>
      </c>
      <c r="D731" s="178" t="e">
        <f t="shared" si="11"/>
        <v>#DIV/0!</v>
      </c>
    </row>
    <row r="732" spans="1:4" ht="16.5" customHeight="1">
      <c r="A732" s="145" t="s">
        <v>625</v>
      </c>
      <c r="B732" s="176">
        <v>0</v>
      </c>
      <c r="C732" s="176">
        <v>56</v>
      </c>
      <c r="D732" s="178" t="e">
        <f t="shared" si="11"/>
        <v>#DIV/0!</v>
      </c>
    </row>
    <row r="733" spans="1:4" ht="16.5" customHeight="1">
      <c r="A733" s="145" t="s">
        <v>626</v>
      </c>
      <c r="B733" s="176">
        <f>SUM(B734:B736)</f>
        <v>288</v>
      </c>
      <c r="C733" s="176">
        <v>307</v>
      </c>
      <c r="D733" s="178">
        <f t="shared" si="11"/>
        <v>106.59722222222223</v>
      </c>
    </row>
    <row r="734" spans="1:4" ht="16.5" customHeight="1">
      <c r="A734" s="145" t="s">
        <v>627</v>
      </c>
      <c r="B734" s="176">
        <v>20</v>
      </c>
      <c r="C734" s="176">
        <v>20</v>
      </c>
      <c r="D734" s="178">
        <f t="shared" si="11"/>
        <v>100</v>
      </c>
    </row>
    <row r="735" spans="1:4" ht="16.5" customHeight="1">
      <c r="A735" s="145" t="s">
        <v>628</v>
      </c>
      <c r="B735" s="176">
        <v>174</v>
      </c>
      <c r="C735" s="176">
        <v>241</v>
      </c>
      <c r="D735" s="178">
        <f t="shared" si="11"/>
        <v>138.50574712643677</v>
      </c>
    </row>
    <row r="736" spans="1:4" ht="16.5" customHeight="1">
      <c r="A736" s="145" t="s">
        <v>629</v>
      </c>
      <c r="B736" s="176">
        <v>94</v>
      </c>
      <c r="C736" s="176">
        <v>46</v>
      </c>
      <c r="D736" s="178">
        <f t="shared" si="11"/>
        <v>48.93617021276596</v>
      </c>
    </row>
    <row r="737" spans="1:4" ht="16.5" customHeight="1">
      <c r="A737" s="145" t="s">
        <v>630</v>
      </c>
      <c r="B737" s="176">
        <f>SUM(B738:B739)</f>
        <v>72</v>
      </c>
      <c r="C737" s="176">
        <v>73</v>
      </c>
      <c r="D737" s="178">
        <f t="shared" si="11"/>
        <v>101.38888888888889</v>
      </c>
    </row>
    <row r="738" spans="1:4" ht="16.5" customHeight="1">
      <c r="A738" s="145" t="s">
        <v>631</v>
      </c>
      <c r="B738" s="176">
        <v>72</v>
      </c>
      <c r="C738" s="176">
        <v>73</v>
      </c>
      <c r="D738" s="178">
        <f t="shared" si="11"/>
        <v>101.38888888888889</v>
      </c>
    </row>
    <row r="739" spans="1:4" ht="16.5" customHeight="1">
      <c r="A739" s="145" t="s">
        <v>632</v>
      </c>
      <c r="B739" s="176">
        <v>0</v>
      </c>
      <c r="C739" s="176">
        <v>0</v>
      </c>
      <c r="D739" s="178" t="e">
        <f t="shared" si="11"/>
        <v>#DIV/0!</v>
      </c>
    </row>
    <row r="740" spans="1:4" ht="16.5" customHeight="1">
      <c r="A740" s="145" t="s">
        <v>633</v>
      </c>
      <c r="B740" s="176">
        <f>SUM(B741:B748)</f>
        <v>556</v>
      </c>
      <c r="C740" s="176">
        <v>443</v>
      </c>
      <c r="D740" s="178">
        <f t="shared" si="11"/>
        <v>79.67625899280576</v>
      </c>
    </row>
    <row r="741" spans="1:4" ht="16.5" customHeight="1">
      <c r="A741" s="145" t="s">
        <v>93</v>
      </c>
      <c r="B741" s="176">
        <v>120</v>
      </c>
      <c r="C741" s="176">
        <v>69</v>
      </c>
      <c r="D741" s="178">
        <f t="shared" si="11"/>
        <v>57.49999999999999</v>
      </c>
    </row>
    <row r="742" spans="1:4" ht="16.5" customHeight="1">
      <c r="A742" s="145" t="s">
        <v>94</v>
      </c>
      <c r="B742" s="176">
        <v>0</v>
      </c>
      <c r="C742" s="176">
        <v>340</v>
      </c>
      <c r="D742" s="178" t="e">
        <f t="shared" si="11"/>
        <v>#DIV/0!</v>
      </c>
    </row>
    <row r="743" spans="1:4" ht="16.5" customHeight="1">
      <c r="A743" s="145" t="s">
        <v>95</v>
      </c>
      <c r="B743" s="176">
        <v>0</v>
      </c>
      <c r="C743" s="176">
        <v>0</v>
      </c>
      <c r="D743" s="178" t="e">
        <f t="shared" si="11"/>
        <v>#DIV/0!</v>
      </c>
    </row>
    <row r="744" spans="1:4" ht="16.5" customHeight="1">
      <c r="A744" s="145" t="s">
        <v>134</v>
      </c>
      <c r="B744" s="176">
        <v>0</v>
      </c>
      <c r="C744" s="176">
        <v>0</v>
      </c>
      <c r="D744" s="178" t="e">
        <f t="shared" si="11"/>
        <v>#DIV/0!</v>
      </c>
    </row>
    <row r="745" spans="1:4" ht="16.5" customHeight="1">
      <c r="A745" s="145" t="s">
        <v>634</v>
      </c>
      <c r="B745" s="176">
        <v>0</v>
      </c>
      <c r="C745" s="176">
        <v>0</v>
      </c>
      <c r="D745" s="178" t="e">
        <f t="shared" si="11"/>
        <v>#DIV/0!</v>
      </c>
    </row>
    <row r="746" spans="1:4" ht="16.5" customHeight="1">
      <c r="A746" s="145" t="s">
        <v>635</v>
      </c>
      <c r="B746" s="176">
        <v>0</v>
      </c>
      <c r="C746" s="176">
        <v>0</v>
      </c>
      <c r="D746" s="178" t="e">
        <f t="shared" si="11"/>
        <v>#DIV/0!</v>
      </c>
    </row>
    <row r="747" spans="1:4" ht="16.5" customHeight="1">
      <c r="A747" s="145" t="s">
        <v>102</v>
      </c>
      <c r="B747" s="176">
        <v>260</v>
      </c>
      <c r="C747" s="176">
        <v>0</v>
      </c>
      <c r="D747" s="178">
        <f t="shared" si="11"/>
        <v>0</v>
      </c>
    </row>
    <row r="748" spans="1:4" ht="16.5" customHeight="1">
      <c r="A748" s="145" t="s">
        <v>636</v>
      </c>
      <c r="B748" s="176">
        <v>176</v>
      </c>
      <c r="C748" s="176">
        <v>34</v>
      </c>
      <c r="D748" s="178">
        <f t="shared" si="11"/>
        <v>19.318181818181817</v>
      </c>
    </row>
    <row r="749" spans="1:4" ht="16.5" customHeight="1">
      <c r="A749" s="145" t="s">
        <v>637</v>
      </c>
      <c r="B749" s="176">
        <f>B750</f>
        <v>0</v>
      </c>
      <c r="C749" s="176">
        <v>19</v>
      </c>
      <c r="D749" s="178" t="e">
        <f t="shared" si="11"/>
        <v>#DIV/0!</v>
      </c>
    </row>
    <row r="750" spans="1:4" ht="16.5" customHeight="1">
      <c r="A750" s="145" t="s">
        <v>638</v>
      </c>
      <c r="B750" s="176">
        <v>0</v>
      </c>
      <c r="C750" s="176">
        <v>19</v>
      </c>
      <c r="D750" s="178" t="e">
        <f t="shared" si="11"/>
        <v>#DIV/0!</v>
      </c>
    </row>
    <row r="751" spans="1:4" ht="16.5" customHeight="1">
      <c r="A751" s="145" t="s">
        <v>639</v>
      </c>
      <c r="B751" s="176">
        <f>B752</f>
        <v>532</v>
      </c>
      <c r="C751" s="176">
        <v>3138</v>
      </c>
      <c r="D751" s="178">
        <f t="shared" si="11"/>
        <v>589.8496240601504</v>
      </c>
    </row>
    <row r="752" spans="1:4" ht="16.5" customHeight="1">
      <c r="A752" s="145" t="s">
        <v>640</v>
      </c>
      <c r="B752" s="176">
        <v>532</v>
      </c>
      <c r="C752" s="176">
        <v>3138</v>
      </c>
      <c r="D752" s="178">
        <f t="shared" si="11"/>
        <v>589.8496240601504</v>
      </c>
    </row>
    <row r="753" spans="1:4" s="171" customFormat="1" ht="16.5" customHeight="1">
      <c r="A753" s="175" t="s">
        <v>641</v>
      </c>
      <c r="B753" s="179">
        <f>SUM(B754,B764,B768,B776,B782,B789,B795,B798,B801,B803,B805,B811,B813,B815,B830)</f>
        <v>16595</v>
      </c>
      <c r="C753" s="179">
        <v>9662</v>
      </c>
      <c r="D753" s="178">
        <f t="shared" si="11"/>
        <v>58.22235613136487</v>
      </c>
    </row>
    <row r="754" spans="1:4" ht="16.5" customHeight="1">
      <c r="A754" s="145" t="s">
        <v>642</v>
      </c>
      <c r="B754" s="176">
        <f>SUM(B755:B763)</f>
        <v>2680</v>
      </c>
      <c r="C754" s="176">
        <v>2366</v>
      </c>
      <c r="D754" s="178">
        <f t="shared" si="11"/>
        <v>88.28358208955224</v>
      </c>
    </row>
    <row r="755" spans="1:4" ht="16.5" customHeight="1">
      <c r="A755" s="145" t="s">
        <v>93</v>
      </c>
      <c r="B755" s="176">
        <v>1728</v>
      </c>
      <c r="C755" s="176">
        <v>1301</v>
      </c>
      <c r="D755" s="178">
        <f t="shared" si="11"/>
        <v>75.28935185185185</v>
      </c>
    </row>
    <row r="756" spans="1:4" ht="16.5" customHeight="1">
      <c r="A756" s="145" t="s">
        <v>94</v>
      </c>
      <c r="B756" s="176">
        <v>0</v>
      </c>
      <c r="C756" s="176">
        <v>0</v>
      </c>
      <c r="D756" s="178" t="e">
        <f t="shared" si="11"/>
        <v>#DIV/0!</v>
      </c>
    </row>
    <row r="757" spans="1:4" ht="16.5" customHeight="1">
      <c r="A757" s="145" t="s">
        <v>95</v>
      </c>
      <c r="B757" s="176">
        <v>0</v>
      </c>
      <c r="C757" s="176">
        <v>0</v>
      </c>
      <c r="D757" s="178" t="e">
        <f t="shared" si="11"/>
        <v>#DIV/0!</v>
      </c>
    </row>
    <row r="758" spans="1:4" ht="16.5" customHeight="1">
      <c r="A758" s="145" t="s">
        <v>643</v>
      </c>
      <c r="B758" s="176">
        <v>0</v>
      </c>
      <c r="C758" s="176">
        <v>0</v>
      </c>
      <c r="D758" s="178" t="e">
        <f t="shared" si="11"/>
        <v>#DIV/0!</v>
      </c>
    </row>
    <row r="759" spans="1:4" ht="16.5" customHeight="1">
      <c r="A759" s="145" t="s">
        <v>644</v>
      </c>
      <c r="B759" s="176">
        <v>0</v>
      </c>
      <c r="C759" s="176">
        <v>0</v>
      </c>
      <c r="D759" s="178" t="e">
        <f t="shared" si="11"/>
        <v>#DIV/0!</v>
      </c>
    </row>
    <row r="760" spans="1:4" ht="16.5" customHeight="1">
      <c r="A760" s="145" t="s">
        <v>645</v>
      </c>
      <c r="B760" s="176">
        <v>0</v>
      </c>
      <c r="C760" s="176">
        <v>0</v>
      </c>
      <c r="D760" s="178" t="e">
        <f t="shared" si="11"/>
        <v>#DIV/0!</v>
      </c>
    </row>
    <row r="761" spans="1:4" ht="16.5" customHeight="1">
      <c r="A761" s="145" t="s">
        <v>646</v>
      </c>
      <c r="B761" s="176">
        <v>0</v>
      </c>
      <c r="C761" s="176">
        <v>0</v>
      </c>
      <c r="D761" s="178" t="e">
        <f t="shared" si="11"/>
        <v>#DIV/0!</v>
      </c>
    </row>
    <row r="762" spans="1:4" ht="16.5" customHeight="1">
      <c r="A762" s="145" t="s">
        <v>647</v>
      </c>
      <c r="B762" s="176">
        <v>0</v>
      </c>
      <c r="C762" s="176">
        <v>0</v>
      </c>
      <c r="D762" s="178" t="e">
        <f t="shared" si="11"/>
        <v>#DIV/0!</v>
      </c>
    </row>
    <row r="763" spans="1:4" ht="16.5" customHeight="1">
      <c r="A763" s="145" t="s">
        <v>648</v>
      </c>
      <c r="B763" s="176">
        <v>952</v>
      </c>
      <c r="C763" s="176">
        <v>1065</v>
      </c>
      <c r="D763" s="178">
        <f t="shared" si="11"/>
        <v>111.86974789915966</v>
      </c>
    </row>
    <row r="764" spans="1:4" ht="16.5" customHeight="1">
      <c r="A764" s="145" t="s">
        <v>649</v>
      </c>
      <c r="B764" s="176"/>
      <c r="C764" s="176">
        <v>100</v>
      </c>
      <c r="D764" s="178" t="e">
        <f t="shared" si="11"/>
        <v>#DIV/0!</v>
      </c>
    </row>
    <row r="765" spans="1:4" ht="16.5" customHeight="1">
      <c r="A765" s="145" t="s">
        <v>650</v>
      </c>
      <c r="B765" s="176"/>
      <c r="C765" s="176">
        <v>0</v>
      </c>
      <c r="D765" s="178" t="e">
        <f t="shared" si="11"/>
        <v>#DIV/0!</v>
      </c>
    </row>
    <row r="766" spans="1:4" ht="16.5" customHeight="1">
      <c r="A766" s="145" t="s">
        <v>651</v>
      </c>
      <c r="B766" s="176"/>
      <c r="C766" s="176">
        <v>0</v>
      </c>
      <c r="D766" s="178" t="e">
        <f t="shared" si="11"/>
        <v>#DIV/0!</v>
      </c>
    </row>
    <row r="767" spans="1:4" ht="16.5" customHeight="1">
      <c r="A767" s="145" t="s">
        <v>652</v>
      </c>
      <c r="B767" s="176"/>
      <c r="C767" s="176">
        <v>100</v>
      </c>
      <c r="D767" s="178" t="e">
        <f t="shared" si="11"/>
        <v>#DIV/0!</v>
      </c>
    </row>
    <row r="768" spans="1:4" ht="16.5" customHeight="1">
      <c r="A768" s="145" t="s">
        <v>653</v>
      </c>
      <c r="B768" s="176">
        <f>SUM(B769:B775)</f>
        <v>4784</v>
      </c>
      <c r="C768" s="176">
        <v>1223</v>
      </c>
      <c r="D768" s="178">
        <f t="shared" si="11"/>
        <v>25.56438127090301</v>
      </c>
    </row>
    <row r="769" spans="1:4" ht="16.5" customHeight="1">
      <c r="A769" s="145" t="s">
        <v>654</v>
      </c>
      <c r="B769" s="176">
        <v>968</v>
      </c>
      <c r="C769" s="176">
        <v>700</v>
      </c>
      <c r="D769" s="178">
        <f t="shared" si="11"/>
        <v>72.31404958677686</v>
      </c>
    </row>
    <row r="770" spans="1:4" ht="16.5" customHeight="1">
      <c r="A770" s="145" t="s">
        <v>655</v>
      </c>
      <c r="B770" s="176">
        <v>391</v>
      </c>
      <c r="C770" s="176">
        <v>0</v>
      </c>
      <c r="D770" s="178">
        <f t="shared" si="11"/>
        <v>0</v>
      </c>
    </row>
    <row r="771" spans="1:4" ht="16.5" customHeight="1">
      <c r="A771" s="145" t="s">
        <v>656</v>
      </c>
      <c r="B771" s="176">
        <v>0</v>
      </c>
      <c r="C771" s="176">
        <v>0</v>
      </c>
      <c r="D771" s="178" t="e">
        <f t="shared" si="11"/>
        <v>#DIV/0!</v>
      </c>
    </row>
    <row r="772" spans="1:4" ht="16.5" customHeight="1">
      <c r="A772" s="145" t="s">
        <v>657</v>
      </c>
      <c r="B772" s="176">
        <v>50</v>
      </c>
      <c r="C772" s="176">
        <v>0</v>
      </c>
      <c r="D772" s="178">
        <f t="shared" si="11"/>
        <v>0</v>
      </c>
    </row>
    <row r="773" spans="1:4" ht="16.5" customHeight="1">
      <c r="A773" s="145" t="s">
        <v>658</v>
      </c>
      <c r="B773" s="176">
        <v>0</v>
      </c>
      <c r="C773" s="176">
        <v>0</v>
      </c>
      <c r="D773" s="178" t="e">
        <f t="shared" si="11"/>
        <v>#DIV/0!</v>
      </c>
    </row>
    <row r="774" spans="1:4" ht="16.5" customHeight="1">
      <c r="A774" s="145" t="s">
        <v>659</v>
      </c>
      <c r="B774" s="176">
        <v>0</v>
      </c>
      <c r="C774" s="176">
        <v>0</v>
      </c>
      <c r="D774" s="178" t="e">
        <f aca="true" t="shared" si="12" ref="D774:D837">C774/B774*100</f>
        <v>#DIV/0!</v>
      </c>
    </row>
    <row r="775" spans="1:4" ht="16.5" customHeight="1">
      <c r="A775" s="145" t="s">
        <v>660</v>
      </c>
      <c r="B775" s="176">
        <v>3375</v>
      </c>
      <c r="C775" s="176">
        <v>523</v>
      </c>
      <c r="D775" s="178">
        <f t="shared" si="12"/>
        <v>15.496296296296297</v>
      </c>
    </row>
    <row r="776" spans="1:4" ht="16.5" customHeight="1">
      <c r="A776" s="145" t="s">
        <v>661</v>
      </c>
      <c r="B776" s="176"/>
      <c r="C776" s="176">
        <v>0</v>
      </c>
      <c r="D776" s="178" t="e">
        <f t="shared" si="12"/>
        <v>#DIV/0!</v>
      </c>
    </row>
    <row r="777" spans="1:4" ht="16.5" customHeight="1">
      <c r="A777" s="145" t="s">
        <v>662</v>
      </c>
      <c r="B777" s="176"/>
      <c r="C777" s="176">
        <v>0</v>
      </c>
      <c r="D777" s="178" t="e">
        <f t="shared" si="12"/>
        <v>#DIV/0!</v>
      </c>
    </row>
    <row r="778" spans="1:4" ht="16.5" customHeight="1">
      <c r="A778" s="145" t="s">
        <v>663</v>
      </c>
      <c r="B778" s="176"/>
      <c r="C778" s="176">
        <v>0</v>
      </c>
      <c r="D778" s="178" t="e">
        <f t="shared" si="12"/>
        <v>#DIV/0!</v>
      </c>
    </row>
    <row r="779" spans="1:4" ht="16.5" customHeight="1">
      <c r="A779" s="145" t="s">
        <v>1166</v>
      </c>
      <c r="B779" s="176"/>
      <c r="C779" s="176">
        <v>0</v>
      </c>
      <c r="D779" s="178" t="e">
        <f t="shared" si="12"/>
        <v>#DIV/0!</v>
      </c>
    </row>
    <row r="780" spans="1:4" ht="16.5" customHeight="1">
      <c r="A780" s="145" t="s">
        <v>664</v>
      </c>
      <c r="B780" s="176"/>
      <c r="C780" s="176">
        <v>0</v>
      </c>
      <c r="D780" s="178" t="e">
        <f t="shared" si="12"/>
        <v>#DIV/0!</v>
      </c>
    </row>
    <row r="781" spans="1:4" ht="16.5" customHeight="1">
      <c r="A781" s="145" t="s">
        <v>665</v>
      </c>
      <c r="B781" s="176"/>
      <c r="C781" s="176">
        <v>0</v>
      </c>
      <c r="D781" s="178" t="e">
        <f t="shared" si="12"/>
        <v>#DIV/0!</v>
      </c>
    </row>
    <row r="782" spans="1:4" ht="16.5" customHeight="1">
      <c r="A782" s="145" t="s">
        <v>666</v>
      </c>
      <c r="B782" s="176"/>
      <c r="C782" s="176">
        <v>3</v>
      </c>
      <c r="D782" s="178" t="e">
        <f t="shared" si="12"/>
        <v>#DIV/0!</v>
      </c>
    </row>
    <row r="783" spans="1:4" ht="16.5" customHeight="1">
      <c r="A783" s="145" t="s">
        <v>667</v>
      </c>
      <c r="B783" s="176"/>
      <c r="C783" s="176">
        <v>0</v>
      </c>
      <c r="D783" s="178" t="e">
        <f t="shared" si="12"/>
        <v>#DIV/0!</v>
      </c>
    </row>
    <row r="784" spans="1:4" ht="16.5" customHeight="1">
      <c r="A784" s="145" t="s">
        <v>668</v>
      </c>
      <c r="B784" s="176"/>
      <c r="C784" s="176">
        <v>0</v>
      </c>
      <c r="D784" s="178" t="e">
        <f t="shared" si="12"/>
        <v>#DIV/0!</v>
      </c>
    </row>
    <row r="785" spans="1:4" ht="16.5" customHeight="1">
      <c r="A785" s="145" t="s">
        <v>669</v>
      </c>
      <c r="B785" s="176"/>
      <c r="C785" s="176">
        <v>0</v>
      </c>
      <c r="D785" s="178" t="e">
        <f t="shared" si="12"/>
        <v>#DIV/0!</v>
      </c>
    </row>
    <row r="786" spans="1:4" ht="16.5" customHeight="1">
      <c r="A786" s="145" t="s">
        <v>670</v>
      </c>
      <c r="B786" s="176"/>
      <c r="C786" s="176">
        <v>0</v>
      </c>
      <c r="D786" s="178" t="e">
        <f t="shared" si="12"/>
        <v>#DIV/0!</v>
      </c>
    </row>
    <row r="787" spans="1:4" ht="16.5" customHeight="1">
      <c r="A787" s="145" t="s">
        <v>671</v>
      </c>
      <c r="B787" s="176"/>
      <c r="C787" s="176">
        <v>3</v>
      </c>
      <c r="D787" s="178" t="e">
        <f t="shared" si="12"/>
        <v>#DIV/0!</v>
      </c>
    </row>
    <row r="788" spans="1:4" ht="16.5" customHeight="1">
      <c r="A788" s="145" t="s">
        <v>672</v>
      </c>
      <c r="B788" s="176"/>
      <c r="C788" s="176">
        <v>0</v>
      </c>
      <c r="D788" s="178" t="e">
        <f t="shared" si="12"/>
        <v>#DIV/0!</v>
      </c>
    </row>
    <row r="789" spans="1:4" ht="16.5" customHeight="1">
      <c r="A789" s="145" t="s">
        <v>1167</v>
      </c>
      <c r="B789" s="176"/>
      <c r="C789" s="176">
        <v>28</v>
      </c>
      <c r="D789" s="178" t="e">
        <f t="shared" si="12"/>
        <v>#DIV/0!</v>
      </c>
    </row>
    <row r="790" spans="1:4" ht="16.5" customHeight="1">
      <c r="A790" s="145" t="s">
        <v>674</v>
      </c>
      <c r="B790" s="176"/>
      <c r="C790" s="176">
        <v>0</v>
      </c>
      <c r="D790" s="178" t="e">
        <f t="shared" si="12"/>
        <v>#DIV/0!</v>
      </c>
    </row>
    <row r="791" spans="1:4" ht="16.5" customHeight="1">
      <c r="A791" s="145" t="s">
        <v>675</v>
      </c>
      <c r="B791" s="176"/>
      <c r="C791" s="176">
        <v>0</v>
      </c>
      <c r="D791" s="178" t="e">
        <f t="shared" si="12"/>
        <v>#DIV/0!</v>
      </c>
    </row>
    <row r="792" spans="1:4" ht="16.5" customHeight="1">
      <c r="A792" s="145" t="s">
        <v>676</v>
      </c>
      <c r="B792" s="176"/>
      <c r="C792" s="176">
        <v>0</v>
      </c>
      <c r="D792" s="178" t="e">
        <f t="shared" si="12"/>
        <v>#DIV/0!</v>
      </c>
    </row>
    <row r="793" spans="1:4" ht="16.5" customHeight="1">
      <c r="A793" s="145" t="s">
        <v>677</v>
      </c>
      <c r="B793" s="176"/>
      <c r="C793" s="176">
        <v>0</v>
      </c>
      <c r="D793" s="178" t="e">
        <f t="shared" si="12"/>
        <v>#DIV/0!</v>
      </c>
    </row>
    <row r="794" spans="1:4" ht="16.5" customHeight="1">
      <c r="A794" s="145" t="s">
        <v>1168</v>
      </c>
      <c r="B794" s="176"/>
      <c r="C794" s="176">
        <v>28</v>
      </c>
      <c r="D794" s="178" t="e">
        <f t="shared" si="12"/>
        <v>#DIV/0!</v>
      </c>
    </row>
    <row r="795" spans="1:4" ht="16.5" customHeight="1">
      <c r="A795" s="145" t="s">
        <v>679</v>
      </c>
      <c r="B795" s="176"/>
      <c r="C795" s="176">
        <v>0</v>
      </c>
      <c r="D795" s="178" t="e">
        <f t="shared" si="12"/>
        <v>#DIV/0!</v>
      </c>
    </row>
    <row r="796" spans="1:4" ht="16.5" customHeight="1">
      <c r="A796" s="145" t="s">
        <v>680</v>
      </c>
      <c r="B796" s="176"/>
      <c r="C796" s="176">
        <v>0</v>
      </c>
      <c r="D796" s="178" t="e">
        <f t="shared" si="12"/>
        <v>#DIV/0!</v>
      </c>
    </row>
    <row r="797" spans="1:4" ht="16.5" customHeight="1">
      <c r="A797" s="145" t="s">
        <v>681</v>
      </c>
      <c r="B797" s="176"/>
      <c r="C797" s="176">
        <v>0</v>
      </c>
      <c r="D797" s="178" t="e">
        <f t="shared" si="12"/>
        <v>#DIV/0!</v>
      </c>
    </row>
    <row r="798" spans="1:4" ht="16.5" customHeight="1">
      <c r="A798" s="145" t="s">
        <v>682</v>
      </c>
      <c r="B798" s="176"/>
      <c r="C798" s="176">
        <v>0</v>
      </c>
      <c r="D798" s="178" t="e">
        <f t="shared" si="12"/>
        <v>#DIV/0!</v>
      </c>
    </row>
    <row r="799" spans="1:4" ht="16.5" customHeight="1">
      <c r="A799" s="145" t="s">
        <v>683</v>
      </c>
      <c r="B799" s="176"/>
      <c r="C799" s="176">
        <v>0</v>
      </c>
      <c r="D799" s="178" t="e">
        <f t="shared" si="12"/>
        <v>#DIV/0!</v>
      </c>
    </row>
    <row r="800" spans="1:4" ht="16.5" customHeight="1">
      <c r="A800" s="145" t="s">
        <v>684</v>
      </c>
      <c r="B800" s="176"/>
      <c r="C800" s="176">
        <v>0</v>
      </c>
      <c r="D800" s="178" t="e">
        <f t="shared" si="12"/>
        <v>#DIV/0!</v>
      </c>
    </row>
    <row r="801" spans="1:4" ht="16.5" customHeight="1">
      <c r="A801" s="145" t="s">
        <v>685</v>
      </c>
      <c r="B801" s="176"/>
      <c r="C801" s="176">
        <v>0</v>
      </c>
      <c r="D801" s="178" t="e">
        <f t="shared" si="12"/>
        <v>#DIV/0!</v>
      </c>
    </row>
    <row r="802" spans="1:4" ht="16.5" customHeight="1">
      <c r="A802" s="145" t="s">
        <v>686</v>
      </c>
      <c r="B802" s="176"/>
      <c r="C802" s="176">
        <v>0</v>
      </c>
      <c r="D802" s="178" t="e">
        <f t="shared" si="12"/>
        <v>#DIV/0!</v>
      </c>
    </row>
    <row r="803" spans="1:4" ht="16.5" customHeight="1">
      <c r="A803" s="145" t="s">
        <v>687</v>
      </c>
      <c r="B803" s="176">
        <f>B804</f>
        <v>26</v>
      </c>
      <c r="C803" s="176">
        <v>60</v>
      </c>
      <c r="D803" s="178">
        <f t="shared" si="12"/>
        <v>230.76923076923075</v>
      </c>
    </row>
    <row r="804" spans="1:4" ht="16.5" customHeight="1">
      <c r="A804" s="145" t="s">
        <v>688</v>
      </c>
      <c r="B804" s="176">
        <v>26</v>
      </c>
      <c r="C804" s="176">
        <v>60</v>
      </c>
      <c r="D804" s="178">
        <f t="shared" si="12"/>
        <v>230.76923076923075</v>
      </c>
    </row>
    <row r="805" spans="1:4" ht="16.5" customHeight="1">
      <c r="A805" s="145" t="s">
        <v>689</v>
      </c>
      <c r="B805" s="176">
        <f>SUM(B806:B810)</f>
        <v>5</v>
      </c>
      <c r="C805" s="176">
        <v>138</v>
      </c>
      <c r="D805" s="178">
        <f t="shared" si="12"/>
        <v>2760</v>
      </c>
    </row>
    <row r="806" spans="1:4" ht="16.5" customHeight="1">
      <c r="A806" s="145" t="s">
        <v>690</v>
      </c>
      <c r="B806" s="176">
        <v>5</v>
      </c>
      <c r="C806" s="176">
        <v>93</v>
      </c>
      <c r="D806" s="178">
        <f t="shared" si="12"/>
        <v>1860.0000000000002</v>
      </c>
    </row>
    <row r="807" spans="1:4" ht="16.5" customHeight="1">
      <c r="A807" s="145" t="s">
        <v>691</v>
      </c>
      <c r="B807" s="176"/>
      <c r="C807" s="176">
        <v>10</v>
      </c>
      <c r="D807" s="178" t="e">
        <f t="shared" si="12"/>
        <v>#DIV/0!</v>
      </c>
    </row>
    <row r="808" spans="1:4" ht="16.5" customHeight="1">
      <c r="A808" s="145" t="s">
        <v>692</v>
      </c>
      <c r="B808" s="176"/>
      <c r="C808" s="176">
        <v>0</v>
      </c>
      <c r="D808" s="178" t="e">
        <f t="shared" si="12"/>
        <v>#DIV/0!</v>
      </c>
    </row>
    <row r="809" spans="1:4" ht="16.5" customHeight="1">
      <c r="A809" s="145" t="s">
        <v>693</v>
      </c>
      <c r="B809" s="176"/>
      <c r="C809" s="176">
        <v>0</v>
      </c>
      <c r="D809" s="178" t="e">
        <f t="shared" si="12"/>
        <v>#DIV/0!</v>
      </c>
    </row>
    <row r="810" spans="1:4" ht="16.5" customHeight="1">
      <c r="A810" s="145" t="s">
        <v>694</v>
      </c>
      <c r="B810" s="176"/>
      <c r="C810" s="176">
        <v>35</v>
      </c>
      <c r="D810" s="178" t="e">
        <f t="shared" si="12"/>
        <v>#DIV/0!</v>
      </c>
    </row>
    <row r="811" spans="1:4" ht="16.5" customHeight="1">
      <c r="A811" s="145" t="s">
        <v>695</v>
      </c>
      <c r="B811" s="176"/>
      <c r="C811" s="176">
        <v>0</v>
      </c>
      <c r="D811" s="178" t="e">
        <f t="shared" si="12"/>
        <v>#DIV/0!</v>
      </c>
    </row>
    <row r="812" spans="1:4" ht="16.5" customHeight="1">
      <c r="A812" s="145" t="s">
        <v>696</v>
      </c>
      <c r="B812" s="176"/>
      <c r="C812" s="176">
        <v>0</v>
      </c>
      <c r="D812" s="178" t="e">
        <f t="shared" si="12"/>
        <v>#DIV/0!</v>
      </c>
    </row>
    <row r="813" spans="1:4" ht="16.5" customHeight="1">
      <c r="A813" s="145" t="s">
        <v>697</v>
      </c>
      <c r="B813" s="176"/>
      <c r="C813" s="176">
        <v>0</v>
      </c>
      <c r="D813" s="178" t="e">
        <f t="shared" si="12"/>
        <v>#DIV/0!</v>
      </c>
    </row>
    <row r="814" spans="1:4" ht="16.5" customHeight="1">
      <c r="A814" s="145" t="s">
        <v>698</v>
      </c>
      <c r="B814" s="176"/>
      <c r="C814" s="176">
        <v>0</v>
      </c>
      <c r="D814" s="178" t="e">
        <f t="shared" si="12"/>
        <v>#DIV/0!</v>
      </c>
    </row>
    <row r="815" spans="1:4" ht="16.5" customHeight="1">
      <c r="A815" s="145" t="s">
        <v>699</v>
      </c>
      <c r="B815" s="176"/>
      <c r="C815" s="176">
        <v>1077</v>
      </c>
      <c r="D815" s="178" t="e">
        <f t="shared" si="12"/>
        <v>#DIV/0!</v>
      </c>
    </row>
    <row r="816" spans="1:4" ht="16.5" customHeight="1">
      <c r="A816" s="145" t="s">
        <v>93</v>
      </c>
      <c r="B816" s="176"/>
      <c r="C816" s="176">
        <v>0</v>
      </c>
      <c r="D816" s="178" t="e">
        <f t="shared" si="12"/>
        <v>#DIV/0!</v>
      </c>
    </row>
    <row r="817" spans="1:4" ht="16.5" customHeight="1">
      <c r="A817" s="145" t="s">
        <v>94</v>
      </c>
      <c r="B817" s="176"/>
      <c r="C817" s="176">
        <v>0</v>
      </c>
      <c r="D817" s="178" t="e">
        <f t="shared" si="12"/>
        <v>#DIV/0!</v>
      </c>
    </row>
    <row r="818" spans="1:4" ht="16.5" customHeight="1">
      <c r="A818" s="145" t="s">
        <v>95</v>
      </c>
      <c r="B818" s="176"/>
      <c r="C818" s="176">
        <v>0</v>
      </c>
      <c r="D818" s="178" t="e">
        <f t="shared" si="12"/>
        <v>#DIV/0!</v>
      </c>
    </row>
    <row r="819" spans="1:4" ht="16.5" customHeight="1">
      <c r="A819" s="145" t="s">
        <v>700</v>
      </c>
      <c r="B819" s="176"/>
      <c r="C819" s="176">
        <v>0</v>
      </c>
      <c r="D819" s="178" t="e">
        <f t="shared" si="12"/>
        <v>#DIV/0!</v>
      </c>
    </row>
    <row r="820" spans="1:4" ht="16.5" customHeight="1">
      <c r="A820" s="145" t="s">
        <v>701</v>
      </c>
      <c r="B820" s="176"/>
      <c r="C820" s="176">
        <v>0</v>
      </c>
      <c r="D820" s="178" t="e">
        <f t="shared" si="12"/>
        <v>#DIV/0!</v>
      </c>
    </row>
    <row r="821" spans="1:4" ht="16.5" customHeight="1">
      <c r="A821" s="145" t="s">
        <v>702</v>
      </c>
      <c r="B821" s="176"/>
      <c r="C821" s="176">
        <v>0</v>
      </c>
      <c r="D821" s="178" t="e">
        <f t="shared" si="12"/>
        <v>#DIV/0!</v>
      </c>
    </row>
    <row r="822" spans="1:4" ht="16.5" customHeight="1">
      <c r="A822" s="145" t="s">
        <v>703</v>
      </c>
      <c r="B822" s="176"/>
      <c r="C822" s="176">
        <v>1077</v>
      </c>
      <c r="D822" s="178" t="e">
        <f t="shared" si="12"/>
        <v>#DIV/0!</v>
      </c>
    </row>
    <row r="823" spans="1:4" ht="16.5" customHeight="1">
      <c r="A823" s="145" t="s">
        <v>704</v>
      </c>
      <c r="B823" s="176"/>
      <c r="C823" s="176">
        <v>0</v>
      </c>
      <c r="D823" s="178" t="e">
        <f t="shared" si="12"/>
        <v>#DIV/0!</v>
      </c>
    </row>
    <row r="824" spans="1:4" ht="16.5" customHeight="1">
      <c r="A824" s="145" t="s">
        <v>705</v>
      </c>
      <c r="B824" s="176"/>
      <c r="C824" s="176">
        <v>0</v>
      </c>
      <c r="D824" s="178" t="e">
        <f t="shared" si="12"/>
        <v>#DIV/0!</v>
      </c>
    </row>
    <row r="825" spans="1:4" ht="16.5" customHeight="1">
      <c r="A825" s="145" t="s">
        <v>706</v>
      </c>
      <c r="B825" s="176"/>
      <c r="C825" s="176">
        <v>0</v>
      </c>
      <c r="D825" s="178" t="e">
        <f t="shared" si="12"/>
        <v>#DIV/0!</v>
      </c>
    </row>
    <row r="826" spans="1:4" ht="16.5" customHeight="1">
      <c r="A826" s="145" t="s">
        <v>134</v>
      </c>
      <c r="B826" s="176"/>
      <c r="C826" s="176">
        <v>0</v>
      </c>
      <c r="D826" s="178" t="e">
        <f t="shared" si="12"/>
        <v>#DIV/0!</v>
      </c>
    </row>
    <row r="827" spans="1:4" ht="16.5" customHeight="1">
      <c r="A827" s="145" t="s">
        <v>707</v>
      </c>
      <c r="B827" s="176"/>
      <c r="C827" s="176">
        <v>0</v>
      </c>
      <c r="D827" s="178" t="e">
        <f t="shared" si="12"/>
        <v>#DIV/0!</v>
      </c>
    </row>
    <row r="828" spans="1:4" ht="16.5" customHeight="1">
      <c r="A828" s="145" t="s">
        <v>102</v>
      </c>
      <c r="B828" s="176"/>
      <c r="C828" s="176">
        <v>0</v>
      </c>
      <c r="D828" s="178" t="e">
        <f t="shared" si="12"/>
        <v>#DIV/0!</v>
      </c>
    </row>
    <row r="829" spans="1:4" ht="16.5" customHeight="1">
      <c r="A829" s="145" t="s">
        <v>708</v>
      </c>
      <c r="B829" s="176"/>
      <c r="C829" s="176">
        <v>0</v>
      </c>
      <c r="D829" s="178" t="e">
        <f t="shared" si="12"/>
        <v>#DIV/0!</v>
      </c>
    </row>
    <row r="830" spans="1:4" ht="16.5" customHeight="1">
      <c r="A830" s="145" t="s">
        <v>709</v>
      </c>
      <c r="B830" s="176">
        <f>B831</f>
        <v>9100</v>
      </c>
      <c r="C830" s="176">
        <v>4667</v>
      </c>
      <c r="D830" s="178">
        <f t="shared" si="12"/>
        <v>51.28571428571429</v>
      </c>
    </row>
    <row r="831" spans="1:4" ht="16.5" customHeight="1">
      <c r="A831" s="145" t="s">
        <v>710</v>
      </c>
      <c r="B831" s="176">
        <v>9100</v>
      </c>
      <c r="C831" s="176">
        <v>4667</v>
      </c>
      <c r="D831" s="178">
        <f t="shared" si="12"/>
        <v>51.28571428571429</v>
      </c>
    </row>
    <row r="832" spans="1:4" s="171" customFormat="1" ht="16.5" customHeight="1">
      <c r="A832" s="175" t="s">
        <v>711</v>
      </c>
      <c r="B832" s="179">
        <f>SUM(B833,B844,B846,B849,B851,B853)</f>
        <v>86096</v>
      </c>
      <c r="C832" s="179">
        <v>154980</v>
      </c>
      <c r="D832" s="178">
        <f t="shared" si="12"/>
        <v>180.0083627578517</v>
      </c>
    </row>
    <row r="833" spans="1:4" ht="16.5" customHeight="1">
      <c r="A833" s="145" t="s">
        <v>712</v>
      </c>
      <c r="B833" s="176">
        <f>SUM(B834:B843)</f>
        <v>12222</v>
      </c>
      <c r="C833" s="176">
        <v>48267</v>
      </c>
      <c r="D833" s="178">
        <f t="shared" si="12"/>
        <v>394.91899852724595</v>
      </c>
    </row>
    <row r="834" spans="1:4" ht="16.5" customHeight="1">
      <c r="A834" s="145" t="s">
        <v>93</v>
      </c>
      <c r="B834" s="176">
        <v>1819</v>
      </c>
      <c r="C834" s="176">
        <v>1612</v>
      </c>
      <c r="D834" s="178">
        <f t="shared" si="12"/>
        <v>88.62012094557448</v>
      </c>
    </row>
    <row r="835" spans="1:4" ht="16.5" customHeight="1">
      <c r="A835" s="145" t="s">
        <v>94</v>
      </c>
      <c r="B835" s="176">
        <v>183</v>
      </c>
      <c r="C835" s="176">
        <v>227</v>
      </c>
      <c r="D835" s="178">
        <f t="shared" si="12"/>
        <v>124.04371584699454</v>
      </c>
    </row>
    <row r="836" spans="1:4" ht="16.5" customHeight="1">
      <c r="A836" s="145" t="s">
        <v>95</v>
      </c>
      <c r="B836" s="176">
        <v>153</v>
      </c>
      <c r="C836" s="176">
        <v>1</v>
      </c>
      <c r="D836" s="178">
        <f t="shared" si="12"/>
        <v>0.6535947712418301</v>
      </c>
    </row>
    <row r="837" spans="1:4" ht="16.5" customHeight="1">
      <c r="A837" s="145" t="s">
        <v>713</v>
      </c>
      <c r="B837" s="176">
        <v>2019</v>
      </c>
      <c r="C837" s="176">
        <v>1185</v>
      </c>
      <c r="D837" s="178">
        <f t="shared" si="12"/>
        <v>58.6924219910847</v>
      </c>
    </row>
    <row r="838" spans="1:4" ht="16.5" customHeight="1">
      <c r="A838" s="145" t="s">
        <v>714</v>
      </c>
      <c r="B838" s="176">
        <v>81</v>
      </c>
      <c r="C838" s="176">
        <v>64</v>
      </c>
      <c r="D838" s="178">
        <f aca="true" t="shared" si="13" ref="D838:D901">C838/B838*100</f>
        <v>79.01234567901234</v>
      </c>
    </row>
    <row r="839" spans="1:4" ht="16.5" customHeight="1">
      <c r="A839" s="145" t="s">
        <v>715</v>
      </c>
      <c r="B839" s="176">
        <v>536</v>
      </c>
      <c r="C839" s="176">
        <v>472</v>
      </c>
      <c r="D839" s="178">
        <f t="shared" si="13"/>
        <v>88.05970149253731</v>
      </c>
    </row>
    <row r="840" spans="1:4" ht="16.5" customHeight="1">
      <c r="A840" s="145" t="s">
        <v>716</v>
      </c>
      <c r="B840" s="176">
        <v>1103</v>
      </c>
      <c r="C840" s="176">
        <v>669</v>
      </c>
      <c r="D840" s="178">
        <f t="shared" si="13"/>
        <v>60.65276518585675</v>
      </c>
    </row>
    <row r="841" spans="1:4" ht="16.5" customHeight="1">
      <c r="A841" s="145" t="s">
        <v>717</v>
      </c>
      <c r="B841" s="176">
        <v>0</v>
      </c>
      <c r="C841" s="176">
        <v>0</v>
      </c>
      <c r="D841" s="178" t="e">
        <f t="shared" si="13"/>
        <v>#DIV/0!</v>
      </c>
    </row>
    <row r="842" spans="1:4" ht="16.5" customHeight="1">
      <c r="A842" s="145" t="s">
        <v>718</v>
      </c>
      <c r="B842" s="176">
        <v>0</v>
      </c>
      <c r="C842" s="176">
        <v>0</v>
      </c>
      <c r="D842" s="178" t="e">
        <f t="shared" si="13"/>
        <v>#DIV/0!</v>
      </c>
    </row>
    <row r="843" spans="1:4" ht="16.5" customHeight="1">
      <c r="A843" s="145" t="s">
        <v>719</v>
      </c>
      <c r="B843" s="176">
        <v>6328</v>
      </c>
      <c r="C843" s="176">
        <v>44037</v>
      </c>
      <c r="D843" s="178">
        <f t="shared" si="13"/>
        <v>695.9070796460177</v>
      </c>
    </row>
    <row r="844" spans="1:4" ht="16.5" customHeight="1">
      <c r="A844" s="145" t="s">
        <v>720</v>
      </c>
      <c r="B844" s="176"/>
      <c r="C844" s="176">
        <v>396</v>
      </c>
      <c r="D844" s="178" t="e">
        <f t="shared" si="13"/>
        <v>#DIV/0!</v>
      </c>
    </row>
    <row r="845" spans="1:4" ht="16.5" customHeight="1">
      <c r="A845" s="145" t="s">
        <v>721</v>
      </c>
      <c r="B845" s="176"/>
      <c r="C845" s="176">
        <v>396</v>
      </c>
      <c r="D845" s="178" t="e">
        <f t="shared" si="13"/>
        <v>#DIV/0!</v>
      </c>
    </row>
    <row r="846" spans="1:4" ht="16.5" customHeight="1">
      <c r="A846" s="145" t="s">
        <v>722</v>
      </c>
      <c r="B846" s="176">
        <f>SUM(B847:B848)</f>
        <v>70870</v>
      </c>
      <c r="C846" s="176">
        <v>43925</v>
      </c>
      <c r="D846" s="178">
        <f t="shared" si="13"/>
        <v>61.97968110625089</v>
      </c>
    </row>
    <row r="847" spans="1:4" ht="16.5" customHeight="1">
      <c r="A847" s="145" t="s">
        <v>723</v>
      </c>
      <c r="B847" s="176">
        <v>1000</v>
      </c>
      <c r="C847" s="176">
        <v>0</v>
      </c>
      <c r="D847" s="178">
        <f t="shared" si="13"/>
        <v>0</v>
      </c>
    </row>
    <row r="848" spans="1:4" ht="16.5" customHeight="1">
      <c r="A848" s="145" t="s">
        <v>724</v>
      </c>
      <c r="B848" s="176">
        <v>69870</v>
      </c>
      <c r="C848" s="176">
        <v>43925</v>
      </c>
      <c r="D848" s="178">
        <f t="shared" si="13"/>
        <v>62.86675254043224</v>
      </c>
    </row>
    <row r="849" spans="1:4" ht="16.5" customHeight="1">
      <c r="A849" s="145" t="s">
        <v>725</v>
      </c>
      <c r="B849" s="176">
        <f>B850</f>
        <v>2355</v>
      </c>
      <c r="C849" s="176">
        <v>2134</v>
      </c>
      <c r="D849" s="178">
        <f t="shared" si="13"/>
        <v>90.61571125265392</v>
      </c>
    </row>
    <row r="850" spans="1:4" ht="16.5" customHeight="1">
      <c r="A850" s="145" t="s">
        <v>726</v>
      </c>
      <c r="B850" s="176">
        <v>2355</v>
      </c>
      <c r="C850" s="176">
        <v>2134</v>
      </c>
      <c r="D850" s="178">
        <f t="shared" si="13"/>
        <v>90.61571125265392</v>
      </c>
    </row>
    <row r="851" spans="1:4" ht="16.5" customHeight="1">
      <c r="A851" s="145" t="s">
        <v>727</v>
      </c>
      <c r="B851" s="176"/>
      <c r="C851" s="176">
        <v>41</v>
      </c>
      <c r="D851" s="178" t="e">
        <f t="shared" si="13"/>
        <v>#DIV/0!</v>
      </c>
    </row>
    <row r="852" spans="1:4" ht="16.5" customHeight="1">
      <c r="A852" s="145" t="s">
        <v>728</v>
      </c>
      <c r="B852" s="176"/>
      <c r="C852" s="176">
        <v>41</v>
      </c>
      <c r="D852" s="178" t="e">
        <f t="shared" si="13"/>
        <v>#DIV/0!</v>
      </c>
    </row>
    <row r="853" spans="1:4" ht="16.5" customHeight="1">
      <c r="A853" s="145" t="s">
        <v>729</v>
      </c>
      <c r="B853" s="176">
        <f>B854</f>
        <v>649</v>
      </c>
      <c r="C853" s="176">
        <v>60217</v>
      </c>
      <c r="D853" s="178">
        <f t="shared" si="13"/>
        <v>9278.428351309707</v>
      </c>
    </row>
    <row r="854" spans="1:4" ht="16.5" customHeight="1">
      <c r="A854" s="145" t="s">
        <v>730</v>
      </c>
      <c r="B854" s="176">
        <v>649</v>
      </c>
      <c r="C854" s="176">
        <v>60217</v>
      </c>
      <c r="D854" s="178">
        <f t="shared" si="13"/>
        <v>9278.428351309707</v>
      </c>
    </row>
    <row r="855" spans="1:4" s="171" customFormat="1" ht="16.5" customHeight="1">
      <c r="A855" s="175" t="s">
        <v>731</v>
      </c>
      <c r="B855" s="179">
        <f>SUM(B856,B882,B907,B935,B946,B953,B960,B963)</f>
        <v>41285</v>
      </c>
      <c r="C855" s="179">
        <v>34634</v>
      </c>
      <c r="D855" s="178">
        <f t="shared" si="13"/>
        <v>83.89003269952767</v>
      </c>
    </row>
    <row r="856" spans="1:4" ht="16.5" customHeight="1">
      <c r="A856" s="145" t="s">
        <v>732</v>
      </c>
      <c r="B856" s="176">
        <f>SUM(B857:B881)</f>
        <v>14569</v>
      </c>
      <c r="C856" s="176">
        <v>10439</v>
      </c>
      <c r="D856" s="178">
        <f t="shared" si="13"/>
        <v>71.65213810144829</v>
      </c>
    </row>
    <row r="857" spans="1:4" ht="16.5" customHeight="1">
      <c r="A857" s="145" t="s">
        <v>93</v>
      </c>
      <c r="B857" s="176">
        <v>1595</v>
      </c>
      <c r="C857" s="176">
        <v>1036</v>
      </c>
      <c r="D857" s="178">
        <f t="shared" si="13"/>
        <v>64.95297805642633</v>
      </c>
    </row>
    <row r="858" spans="1:4" ht="16.5" customHeight="1">
      <c r="A858" s="145" t="s">
        <v>94</v>
      </c>
      <c r="B858" s="176">
        <v>0</v>
      </c>
      <c r="C858" s="176">
        <v>0</v>
      </c>
      <c r="D858" s="178" t="e">
        <f t="shared" si="13"/>
        <v>#DIV/0!</v>
      </c>
    </row>
    <row r="859" spans="1:4" ht="16.5" customHeight="1">
      <c r="A859" s="145" t="s">
        <v>95</v>
      </c>
      <c r="B859" s="176">
        <v>0</v>
      </c>
      <c r="C859" s="176">
        <v>0</v>
      </c>
      <c r="D859" s="178" t="e">
        <f t="shared" si="13"/>
        <v>#DIV/0!</v>
      </c>
    </row>
    <row r="860" spans="1:4" ht="16.5" customHeight="1">
      <c r="A860" s="145" t="s">
        <v>102</v>
      </c>
      <c r="B860" s="176">
        <v>4245</v>
      </c>
      <c r="C860" s="176">
        <v>3902</v>
      </c>
      <c r="D860" s="178">
        <f t="shared" si="13"/>
        <v>91.91990577149588</v>
      </c>
    </row>
    <row r="861" spans="1:4" ht="16.5" customHeight="1">
      <c r="A861" s="145" t="s">
        <v>733</v>
      </c>
      <c r="B861" s="176">
        <v>0</v>
      </c>
      <c r="C861" s="176">
        <v>0</v>
      </c>
      <c r="D861" s="178" t="e">
        <f t="shared" si="13"/>
        <v>#DIV/0!</v>
      </c>
    </row>
    <row r="862" spans="1:4" ht="16.5" customHeight="1">
      <c r="A862" s="145" t="s">
        <v>734</v>
      </c>
      <c r="B862" s="176">
        <v>215</v>
      </c>
      <c r="C862" s="176">
        <v>145</v>
      </c>
      <c r="D862" s="178">
        <f t="shared" si="13"/>
        <v>67.44186046511628</v>
      </c>
    </row>
    <row r="863" spans="1:4" ht="16.5" customHeight="1">
      <c r="A863" s="145" t="s">
        <v>735</v>
      </c>
      <c r="B863" s="176">
        <v>107</v>
      </c>
      <c r="C863" s="176">
        <v>89</v>
      </c>
      <c r="D863" s="178">
        <f t="shared" si="13"/>
        <v>83.17757009345794</v>
      </c>
    </row>
    <row r="864" spans="1:4" ht="16.5" customHeight="1">
      <c r="A864" s="145" t="s">
        <v>736</v>
      </c>
      <c r="B864" s="176">
        <v>198</v>
      </c>
      <c r="C864" s="176">
        <v>59</v>
      </c>
      <c r="D864" s="178">
        <f t="shared" si="13"/>
        <v>29.797979797979796</v>
      </c>
    </row>
    <row r="865" spans="1:4" ht="16.5" customHeight="1">
      <c r="A865" s="145" t="s">
        <v>737</v>
      </c>
      <c r="B865" s="176">
        <v>127</v>
      </c>
      <c r="C865" s="176">
        <v>76</v>
      </c>
      <c r="D865" s="178">
        <f t="shared" si="13"/>
        <v>59.84251968503938</v>
      </c>
    </row>
    <row r="866" spans="1:4" ht="16.5" customHeight="1">
      <c r="A866" s="145" t="s">
        <v>738</v>
      </c>
      <c r="B866" s="176">
        <v>0</v>
      </c>
      <c r="C866" s="176">
        <v>0</v>
      </c>
      <c r="D866" s="178" t="e">
        <f t="shared" si="13"/>
        <v>#DIV/0!</v>
      </c>
    </row>
    <row r="867" spans="1:4" ht="16.5" customHeight="1">
      <c r="A867" s="145" t="s">
        <v>739</v>
      </c>
      <c r="B867" s="176">
        <v>0</v>
      </c>
      <c r="C867" s="176">
        <v>0</v>
      </c>
      <c r="D867" s="178" t="e">
        <f t="shared" si="13"/>
        <v>#DIV/0!</v>
      </c>
    </row>
    <row r="868" spans="1:4" ht="16.5" customHeight="1">
      <c r="A868" s="145" t="s">
        <v>740</v>
      </c>
      <c r="B868" s="176">
        <v>10</v>
      </c>
      <c r="C868" s="176">
        <v>0</v>
      </c>
      <c r="D868" s="178">
        <f t="shared" si="13"/>
        <v>0</v>
      </c>
    </row>
    <row r="869" spans="1:4" ht="16.5" customHeight="1">
      <c r="A869" s="145" t="s">
        <v>741</v>
      </c>
      <c r="B869" s="176">
        <v>0</v>
      </c>
      <c r="C869" s="176">
        <v>0</v>
      </c>
      <c r="D869" s="178" t="e">
        <f t="shared" si="13"/>
        <v>#DIV/0!</v>
      </c>
    </row>
    <row r="870" spans="1:4" ht="16.5" customHeight="1">
      <c r="A870" s="145" t="s">
        <v>742</v>
      </c>
      <c r="B870" s="176">
        <v>0</v>
      </c>
      <c r="C870" s="176">
        <v>0</v>
      </c>
      <c r="D870" s="178" t="e">
        <f t="shared" si="13"/>
        <v>#DIV/0!</v>
      </c>
    </row>
    <row r="871" spans="1:4" ht="16.5" customHeight="1">
      <c r="A871" s="145" t="s">
        <v>743</v>
      </c>
      <c r="B871" s="176">
        <v>0</v>
      </c>
      <c r="C871" s="176">
        <v>0</v>
      </c>
      <c r="D871" s="178" t="e">
        <f t="shared" si="13"/>
        <v>#DIV/0!</v>
      </c>
    </row>
    <row r="872" spans="1:4" ht="16.5" customHeight="1">
      <c r="A872" s="145" t="s">
        <v>744</v>
      </c>
      <c r="B872" s="176">
        <v>140</v>
      </c>
      <c r="C872" s="176">
        <v>0</v>
      </c>
      <c r="D872" s="178">
        <f t="shared" si="13"/>
        <v>0</v>
      </c>
    </row>
    <row r="873" spans="1:4" ht="16.5" customHeight="1">
      <c r="A873" s="145" t="s">
        <v>745</v>
      </c>
      <c r="B873" s="176">
        <v>50</v>
      </c>
      <c r="C873" s="176">
        <v>0</v>
      </c>
      <c r="D873" s="178">
        <f t="shared" si="13"/>
        <v>0</v>
      </c>
    </row>
    <row r="874" spans="1:4" ht="16.5" customHeight="1">
      <c r="A874" s="145" t="s">
        <v>746</v>
      </c>
      <c r="B874" s="176">
        <v>100</v>
      </c>
      <c r="C874" s="176">
        <v>0</v>
      </c>
      <c r="D874" s="178">
        <f t="shared" si="13"/>
        <v>0</v>
      </c>
    </row>
    <row r="875" spans="1:4" ht="16.5" customHeight="1">
      <c r="A875" s="145" t="s">
        <v>1169</v>
      </c>
      <c r="B875" s="176">
        <v>46</v>
      </c>
      <c r="C875" s="176">
        <v>0</v>
      </c>
      <c r="D875" s="178">
        <f t="shared" si="13"/>
        <v>0</v>
      </c>
    </row>
    <row r="876" spans="1:4" ht="16.5" customHeight="1">
      <c r="A876" s="145" t="s">
        <v>748</v>
      </c>
      <c r="B876" s="176">
        <v>158</v>
      </c>
      <c r="C876" s="176">
        <v>28</v>
      </c>
      <c r="D876" s="178">
        <f t="shared" si="13"/>
        <v>17.72151898734177</v>
      </c>
    </row>
    <row r="877" spans="1:4" ht="16.5" customHeight="1">
      <c r="A877" s="145" t="s">
        <v>749</v>
      </c>
      <c r="B877" s="176">
        <v>0</v>
      </c>
      <c r="C877" s="176">
        <v>1500</v>
      </c>
      <c r="D877" s="178" t="e">
        <f t="shared" si="13"/>
        <v>#DIV/0!</v>
      </c>
    </row>
    <row r="878" spans="1:4" ht="16.5" customHeight="1">
      <c r="A878" s="145" t="s">
        <v>750</v>
      </c>
      <c r="B878" s="176">
        <v>0</v>
      </c>
      <c r="C878" s="176">
        <v>12</v>
      </c>
      <c r="D878" s="178" t="e">
        <f t="shared" si="13"/>
        <v>#DIV/0!</v>
      </c>
    </row>
    <row r="879" spans="1:4" ht="16.5" customHeight="1">
      <c r="A879" s="145" t="s">
        <v>751</v>
      </c>
      <c r="B879" s="176">
        <v>0</v>
      </c>
      <c r="C879" s="176">
        <v>0</v>
      </c>
      <c r="D879" s="178" t="e">
        <f t="shared" si="13"/>
        <v>#DIV/0!</v>
      </c>
    </row>
    <row r="880" spans="1:4" ht="16.5" customHeight="1">
      <c r="A880" s="145" t="s">
        <v>752</v>
      </c>
      <c r="B880" s="176">
        <v>11</v>
      </c>
      <c r="C880" s="176"/>
      <c r="D880" s="178">
        <f t="shared" si="13"/>
        <v>0</v>
      </c>
    </row>
    <row r="881" spans="1:4" ht="16.5" customHeight="1">
      <c r="A881" s="145" t="s">
        <v>753</v>
      </c>
      <c r="B881" s="176">
        <v>7567</v>
      </c>
      <c r="C881" s="176">
        <v>3592</v>
      </c>
      <c r="D881" s="178">
        <f t="shared" si="13"/>
        <v>47.46927448130038</v>
      </c>
    </row>
    <row r="882" spans="1:4" ht="16.5" customHeight="1">
      <c r="A882" s="145" t="s">
        <v>754</v>
      </c>
      <c r="B882" s="176">
        <f>SUM(B883:B906)</f>
        <v>7725</v>
      </c>
      <c r="C882" s="176">
        <v>4251</v>
      </c>
      <c r="D882" s="178">
        <f t="shared" si="13"/>
        <v>55.02912621359223</v>
      </c>
    </row>
    <row r="883" spans="1:4" ht="16.5" customHeight="1">
      <c r="A883" s="145" t="s">
        <v>93</v>
      </c>
      <c r="B883" s="176">
        <v>2026</v>
      </c>
      <c r="C883" s="176">
        <v>896</v>
      </c>
      <c r="D883" s="178">
        <f t="shared" si="13"/>
        <v>44.22507403751234</v>
      </c>
    </row>
    <row r="884" spans="1:4" ht="16.5" customHeight="1">
      <c r="A884" s="145" t="s">
        <v>94</v>
      </c>
      <c r="B884" s="176">
        <v>2030</v>
      </c>
      <c r="C884" s="176">
        <v>0</v>
      </c>
      <c r="D884" s="178">
        <f t="shared" si="13"/>
        <v>0</v>
      </c>
    </row>
    <row r="885" spans="1:4" ht="16.5" customHeight="1">
      <c r="A885" s="145" t="s">
        <v>95</v>
      </c>
      <c r="B885" s="176">
        <v>0</v>
      </c>
      <c r="C885" s="176">
        <v>0</v>
      </c>
      <c r="D885" s="178" t="e">
        <f t="shared" si="13"/>
        <v>#DIV/0!</v>
      </c>
    </row>
    <row r="886" spans="1:4" ht="16.5" customHeight="1">
      <c r="A886" s="145" t="s">
        <v>755</v>
      </c>
      <c r="B886" s="176">
        <v>1101</v>
      </c>
      <c r="C886" s="176">
        <v>774</v>
      </c>
      <c r="D886" s="178">
        <f t="shared" si="13"/>
        <v>70.29972752043598</v>
      </c>
    </row>
    <row r="887" spans="1:4" ht="16.5" customHeight="1">
      <c r="A887" s="145" t="s">
        <v>756</v>
      </c>
      <c r="B887" s="176">
        <v>200</v>
      </c>
      <c r="C887" s="176">
        <v>1160</v>
      </c>
      <c r="D887" s="178">
        <f t="shared" si="13"/>
        <v>580</v>
      </c>
    </row>
    <row r="888" spans="1:4" ht="16.5" customHeight="1">
      <c r="A888" s="145" t="s">
        <v>757</v>
      </c>
      <c r="B888" s="176">
        <v>20</v>
      </c>
      <c r="C888" s="176">
        <v>5</v>
      </c>
      <c r="D888" s="178">
        <f t="shared" si="13"/>
        <v>25</v>
      </c>
    </row>
    <row r="889" spans="1:4" ht="16.5" customHeight="1">
      <c r="A889" s="145" t="s">
        <v>758</v>
      </c>
      <c r="B889" s="176">
        <v>3</v>
      </c>
      <c r="C889" s="176">
        <v>69</v>
      </c>
      <c r="D889" s="178">
        <f t="shared" si="13"/>
        <v>2300</v>
      </c>
    </row>
    <row r="890" spans="1:4" ht="16.5" customHeight="1">
      <c r="A890" s="145" t="s">
        <v>759</v>
      </c>
      <c r="B890" s="176">
        <v>24</v>
      </c>
      <c r="C890" s="176">
        <v>0</v>
      </c>
      <c r="D890" s="178">
        <f t="shared" si="13"/>
        <v>0</v>
      </c>
    </row>
    <row r="891" spans="1:4" ht="16.5" customHeight="1">
      <c r="A891" s="145" t="s">
        <v>760</v>
      </c>
      <c r="B891" s="176">
        <v>75</v>
      </c>
      <c r="C891" s="176">
        <v>0</v>
      </c>
      <c r="D891" s="178">
        <f t="shared" si="13"/>
        <v>0</v>
      </c>
    </row>
    <row r="892" spans="1:4" ht="16.5" customHeight="1">
      <c r="A892" s="145" t="s">
        <v>761</v>
      </c>
      <c r="B892" s="176">
        <v>0</v>
      </c>
      <c r="C892" s="176">
        <v>0</v>
      </c>
      <c r="D892" s="178" t="e">
        <f t="shared" si="13"/>
        <v>#DIV/0!</v>
      </c>
    </row>
    <row r="893" spans="1:4" ht="16.5" customHeight="1">
      <c r="A893" s="145" t="s">
        <v>762</v>
      </c>
      <c r="B893" s="176">
        <v>0</v>
      </c>
      <c r="C893" s="176">
        <v>0</v>
      </c>
      <c r="D893" s="178" t="e">
        <f t="shared" si="13"/>
        <v>#DIV/0!</v>
      </c>
    </row>
    <row r="894" spans="1:4" ht="16.5" customHeight="1">
      <c r="A894" s="145" t="s">
        <v>763</v>
      </c>
      <c r="B894" s="176">
        <v>0</v>
      </c>
      <c r="C894" s="176">
        <v>20</v>
      </c>
      <c r="D894" s="178" t="e">
        <f t="shared" si="13"/>
        <v>#DIV/0!</v>
      </c>
    </row>
    <row r="895" spans="1:4" ht="16.5" customHeight="1">
      <c r="A895" s="145" t="s">
        <v>764</v>
      </c>
      <c r="B895" s="176">
        <v>0</v>
      </c>
      <c r="C895" s="176">
        <v>0</v>
      </c>
      <c r="D895" s="178" t="e">
        <f t="shared" si="13"/>
        <v>#DIV/0!</v>
      </c>
    </row>
    <row r="896" spans="1:4" ht="16.5" customHeight="1">
      <c r="A896" s="145" t="s">
        <v>765</v>
      </c>
      <c r="B896" s="176">
        <v>0</v>
      </c>
      <c r="C896" s="176">
        <v>0</v>
      </c>
      <c r="D896" s="178" t="e">
        <f t="shared" si="13"/>
        <v>#DIV/0!</v>
      </c>
    </row>
    <row r="897" spans="1:4" ht="16.5" customHeight="1">
      <c r="A897" s="145" t="s">
        <v>766</v>
      </c>
      <c r="B897" s="176">
        <v>0</v>
      </c>
      <c r="C897" s="176">
        <v>0</v>
      </c>
      <c r="D897" s="178" t="e">
        <f t="shared" si="13"/>
        <v>#DIV/0!</v>
      </c>
    </row>
    <row r="898" spans="1:4" ht="16.5" customHeight="1">
      <c r="A898" s="145" t="s">
        <v>767</v>
      </c>
      <c r="B898" s="176">
        <v>0</v>
      </c>
      <c r="C898" s="176">
        <v>0</v>
      </c>
      <c r="D898" s="178" t="e">
        <f t="shared" si="13"/>
        <v>#DIV/0!</v>
      </c>
    </row>
    <row r="899" spans="1:4" ht="16.5" customHeight="1">
      <c r="A899" s="145" t="s">
        <v>768</v>
      </c>
      <c r="B899" s="176">
        <v>0</v>
      </c>
      <c r="C899" s="176">
        <v>30</v>
      </c>
      <c r="D899" s="178" t="e">
        <f t="shared" si="13"/>
        <v>#DIV/0!</v>
      </c>
    </row>
    <row r="900" spans="1:4" ht="16.5" customHeight="1">
      <c r="A900" s="145" t="s">
        <v>769</v>
      </c>
      <c r="B900" s="176">
        <v>0</v>
      </c>
      <c r="C900" s="176">
        <v>0</v>
      </c>
      <c r="D900" s="178" t="e">
        <f t="shared" si="13"/>
        <v>#DIV/0!</v>
      </c>
    </row>
    <row r="901" spans="1:4" ht="16.5" customHeight="1">
      <c r="A901" s="145" t="s">
        <v>770</v>
      </c>
      <c r="B901" s="176">
        <v>0</v>
      </c>
      <c r="C901" s="176">
        <v>0</v>
      </c>
      <c r="D901" s="178" t="e">
        <f t="shared" si="13"/>
        <v>#DIV/0!</v>
      </c>
    </row>
    <row r="902" spans="1:4" ht="16.5" customHeight="1">
      <c r="A902" s="145" t="s">
        <v>1170</v>
      </c>
      <c r="B902" s="176">
        <v>66</v>
      </c>
      <c r="C902" s="176">
        <v>94</v>
      </c>
      <c r="D902" s="178">
        <f aca="true" t="shared" si="14" ref="D902:D965">C902/B902*100</f>
        <v>142.42424242424244</v>
      </c>
    </row>
    <row r="903" spans="1:4" ht="16.5" customHeight="1">
      <c r="A903" s="145" t="s">
        <v>772</v>
      </c>
      <c r="B903" s="176">
        <v>0</v>
      </c>
      <c r="C903" s="176">
        <v>0</v>
      </c>
      <c r="D903" s="178" t="e">
        <f t="shared" si="14"/>
        <v>#DIV/0!</v>
      </c>
    </row>
    <row r="904" spans="1:4" ht="16.5" customHeight="1">
      <c r="A904" s="145" t="s">
        <v>773</v>
      </c>
      <c r="B904" s="176">
        <v>0</v>
      </c>
      <c r="C904" s="176">
        <v>0</v>
      </c>
      <c r="D904" s="178" t="e">
        <f t="shared" si="14"/>
        <v>#DIV/0!</v>
      </c>
    </row>
    <row r="905" spans="1:4" ht="16.5" customHeight="1">
      <c r="A905" s="145" t="s">
        <v>739</v>
      </c>
      <c r="B905" s="176">
        <v>0</v>
      </c>
      <c r="C905" s="176">
        <v>0</v>
      </c>
      <c r="D905" s="178" t="e">
        <f t="shared" si="14"/>
        <v>#DIV/0!</v>
      </c>
    </row>
    <row r="906" spans="1:4" ht="16.5" customHeight="1">
      <c r="A906" s="145" t="s">
        <v>774</v>
      </c>
      <c r="B906" s="176">
        <v>2180</v>
      </c>
      <c r="C906" s="176">
        <v>1203</v>
      </c>
      <c r="D906" s="178">
        <f t="shared" si="14"/>
        <v>55.18348623853211</v>
      </c>
    </row>
    <row r="907" spans="1:4" ht="16.5" customHeight="1">
      <c r="A907" s="145" t="s">
        <v>775</v>
      </c>
      <c r="B907" s="176">
        <f>SUM(B908:B934)</f>
        <v>15200</v>
      </c>
      <c r="C907" s="176">
        <v>8126</v>
      </c>
      <c r="D907" s="178">
        <f t="shared" si="14"/>
        <v>53.46052631578947</v>
      </c>
    </row>
    <row r="908" spans="1:4" ht="16.5" customHeight="1">
      <c r="A908" s="145" t="s">
        <v>93</v>
      </c>
      <c r="B908" s="176">
        <v>1474</v>
      </c>
      <c r="C908" s="176">
        <v>1189</v>
      </c>
      <c r="D908" s="178">
        <f t="shared" si="14"/>
        <v>80.66485753052918</v>
      </c>
    </row>
    <row r="909" spans="1:4" ht="16.5" customHeight="1">
      <c r="A909" s="145" t="s">
        <v>94</v>
      </c>
      <c r="B909" s="176">
        <v>0</v>
      </c>
      <c r="C909" s="176">
        <v>0</v>
      </c>
      <c r="D909" s="178" t="e">
        <f t="shared" si="14"/>
        <v>#DIV/0!</v>
      </c>
    </row>
    <row r="910" spans="1:4" ht="16.5" customHeight="1">
      <c r="A910" s="145" t="s">
        <v>95</v>
      </c>
      <c r="B910" s="176">
        <v>0</v>
      </c>
      <c r="C910" s="176">
        <v>0</v>
      </c>
      <c r="D910" s="178" t="e">
        <f t="shared" si="14"/>
        <v>#DIV/0!</v>
      </c>
    </row>
    <row r="911" spans="1:4" ht="16.5" customHeight="1">
      <c r="A911" s="145" t="s">
        <v>776</v>
      </c>
      <c r="B911" s="176">
        <v>0</v>
      </c>
      <c r="C911" s="176">
        <v>40</v>
      </c>
      <c r="D911" s="178" t="e">
        <f t="shared" si="14"/>
        <v>#DIV/0!</v>
      </c>
    </row>
    <row r="912" spans="1:4" ht="16.5" customHeight="1">
      <c r="A912" s="145" t="s">
        <v>777</v>
      </c>
      <c r="B912" s="176">
        <v>6866</v>
      </c>
      <c r="C912" s="176">
        <v>1557</v>
      </c>
      <c r="D912" s="178">
        <f t="shared" si="14"/>
        <v>22.676958928051267</v>
      </c>
    </row>
    <row r="913" spans="1:4" ht="16.5" customHeight="1">
      <c r="A913" s="145" t="s">
        <v>778</v>
      </c>
      <c r="B913" s="176">
        <v>1404</v>
      </c>
      <c r="C913" s="176">
        <v>2068</v>
      </c>
      <c r="D913" s="178">
        <f t="shared" si="14"/>
        <v>147.2934472934473</v>
      </c>
    </row>
    <row r="914" spans="1:4" ht="16.5" customHeight="1">
      <c r="A914" s="145" t="s">
        <v>779</v>
      </c>
      <c r="B914" s="176">
        <v>0</v>
      </c>
      <c r="C914" s="176">
        <v>0</v>
      </c>
      <c r="D914" s="178" t="e">
        <f t="shared" si="14"/>
        <v>#DIV/0!</v>
      </c>
    </row>
    <row r="915" spans="1:4" ht="16.5" customHeight="1">
      <c r="A915" s="145" t="s">
        <v>780</v>
      </c>
      <c r="B915" s="176">
        <v>2030</v>
      </c>
      <c r="C915" s="176">
        <v>323</v>
      </c>
      <c r="D915" s="178">
        <f t="shared" si="14"/>
        <v>15.911330049261082</v>
      </c>
    </row>
    <row r="916" spans="1:4" ht="16.5" customHeight="1">
      <c r="A916" s="145" t="s">
        <v>781</v>
      </c>
      <c r="B916" s="176">
        <v>2</v>
      </c>
      <c r="C916" s="176">
        <v>3</v>
      </c>
      <c r="D916" s="178">
        <f t="shared" si="14"/>
        <v>150</v>
      </c>
    </row>
    <row r="917" spans="1:4" ht="16.5" customHeight="1">
      <c r="A917" s="145" t="s">
        <v>782</v>
      </c>
      <c r="B917" s="176">
        <v>115</v>
      </c>
      <c r="C917" s="176">
        <v>888</v>
      </c>
      <c r="D917" s="178">
        <f t="shared" si="14"/>
        <v>772.1739130434783</v>
      </c>
    </row>
    <row r="918" spans="1:4" ht="16.5" customHeight="1">
      <c r="A918" s="145" t="s">
        <v>783</v>
      </c>
      <c r="B918" s="176">
        <v>659</v>
      </c>
      <c r="C918" s="176">
        <v>611</v>
      </c>
      <c r="D918" s="178">
        <f t="shared" si="14"/>
        <v>92.71623672230652</v>
      </c>
    </row>
    <row r="919" spans="1:4" ht="16.5" customHeight="1">
      <c r="A919" s="145" t="s">
        <v>784</v>
      </c>
      <c r="B919" s="176">
        <v>10</v>
      </c>
      <c r="C919" s="176">
        <v>0</v>
      </c>
      <c r="D919" s="178">
        <f t="shared" si="14"/>
        <v>0</v>
      </c>
    </row>
    <row r="920" spans="1:4" ht="16.5" customHeight="1">
      <c r="A920" s="145" t="s">
        <v>785</v>
      </c>
      <c r="B920" s="176">
        <v>100</v>
      </c>
      <c r="C920" s="176">
        <v>140</v>
      </c>
      <c r="D920" s="178">
        <f t="shared" si="14"/>
        <v>140</v>
      </c>
    </row>
    <row r="921" spans="1:4" ht="16.5" customHeight="1">
      <c r="A921" s="145" t="s">
        <v>786</v>
      </c>
      <c r="B921" s="176">
        <v>5</v>
      </c>
      <c r="C921" s="176">
        <v>0</v>
      </c>
      <c r="D921" s="178">
        <f t="shared" si="14"/>
        <v>0</v>
      </c>
    </row>
    <row r="922" spans="1:4" ht="16.5" customHeight="1">
      <c r="A922" s="145" t="s">
        <v>787</v>
      </c>
      <c r="B922" s="176">
        <v>0</v>
      </c>
      <c r="C922" s="176">
        <v>0</v>
      </c>
      <c r="D922" s="178" t="e">
        <f t="shared" si="14"/>
        <v>#DIV/0!</v>
      </c>
    </row>
    <row r="923" spans="1:4" ht="16.5" customHeight="1">
      <c r="A923" s="145" t="s">
        <v>788</v>
      </c>
      <c r="B923" s="176">
        <v>0</v>
      </c>
      <c r="C923" s="176">
        <v>0</v>
      </c>
      <c r="D923" s="178" t="e">
        <f t="shared" si="14"/>
        <v>#DIV/0!</v>
      </c>
    </row>
    <row r="924" spans="1:4" ht="16.5" customHeight="1">
      <c r="A924" s="145" t="s">
        <v>789</v>
      </c>
      <c r="B924" s="176">
        <v>0</v>
      </c>
      <c r="C924" s="176">
        <v>0</v>
      </c>
      <c r="D924" s="178" t="e">
        <f t="shared" si="14"/>
        <v>#DIV/0!</v>
      </c>
    </row>
    <row r="925" spans="1:4" ht="16.5" customHeight="1">
      <c r="A925" s="145" t="s">
        <v>790</v>
      </c>
      <c r="B925" s="176">
        <v>0</v>
      </c>
      <c r="C925" s="176">
        <v>0</v>
      </c>
      <c r="D925" s="178" t="e">
        <f t="shared" si="14"/>
        <v>#DIV/0!</v>
      </c>
    </row>
    <row r="926" spans="1:4" ht="16.5" customHeight="1">
      <c r="A926" s="145" t="s">
        <v>791</v>
      </c>
      <c r="B926" s="176">
        <v>0</v>
      </c>
      <c r="C926" s="176">
        <v>0</v>
      </c>
      <c r="D926" s="178" t="e">
        <f t="shared" si="14"/>
        <v>#DIV/0!</v>
      </c>
    </row>
    <row r="927" spans="1:4" ht="16.5" customHeight="1">
      <c r="A927" s="145" t="s">
        <v>792</v>
      </c>
      <c r="B927" s="176">
        <v>0</v>
      </c>
      <c r="C927" s="176">
        <v>0</v>
      </c>
      <c r="D927" s="178" t="e">
        <f t="shared" si="14"/>
        <v>#DIV/0!</v>
      </c>
    </row>
    <row r="928" spans="1:4" ht="16.5" customHeight="1">
      <c r="A928" s="145" t="s">
        <v>793</v>
      </c>
      <c r="B928" s="176">
        <v>0</v>
      </c>
      <c r="C928" s="176">
        <v>0</v>
      </c>
      <c r="D928" s="178" t="e">
        <f t="shared" si="14"/>
        <v>#DIV/0!</v>
      </c>
    </row>
    <row r="929" spans="1:4" ht="16.5" customHeight="1">
      <c r="A929" s="145" t="s">
        <v>767</v>
      </c>
      <c r="B929" s="176">
        <v>0</v>
      </c>
      <c r="C929" s="176">
        <v>0</v>
      </c>
      <c r="D929" s="178" t="e">
        <f t="shared" si="14"/>
        <v>#DIV/0!</v>
      </c>
    </row>
    <row r="930" spans="1:4" ht="16.5" customHeight="1">
      <c r="A930" s="145" t="s">
        <v>1171</v>
      </c>
      <c r="B930" s="176">
        <v>0</v>
      </c>
      <c r="C930" s="176">
        <v>0</v>
      </c>
      <c r="D930" s="178" t="e">
        <f t="shared" si="14"/>
        <v>#DIV/0!</v>
      </c>
    </row>
    <row r="931" spans="1:4" ht="16.5" customHeight="1">
      <c r="A931" s="145" t="s">
        <v>795</v>
      </c>
      <c r="B931" s="176">
        <v>0</v>
      </c>
      <c r="C931" s="176">
        <v>0</v>
      </c>
      <c r="D931" s="178" t="e">
        <f t="shared" si="14"/>
        <v>#DIV/0!</v>
      </c>
    </row>
    <row r="932" spans="1:4" ht="16.5" customHeight="1">
      <c r="A932" s="145" t="s">
        <v>796</v>
      </c>
      <c r="B932" s="176">
        <v>0</v>
      </c>
      <c r="C932" s="176"/>
      <c r="D932" s="178" t="e">
        <f t="shared" si="14"/>
        <v>#DIV/0!</v>
      </c>
    </row>
    <row r="933" spans="1:4" ht="16.5" customHeight="1">
      <c r="A933" s="145" t="s">
        <v>797</v>
      </c>
      <c r="B933" s="176">
        <v>0</v>
      </c>
      <c r="C933" s="176"/>
      <c r="D933" s="178" t="e">
        <f t="shared" si="14"/>
        <v>#DIV/0!</v>
      </c>
    </row>
    <row r="934" spans="1:4" ht="16.5" customHeight="1">
      <c r="A934" s="145" t="s">
        <v>798</v>
      </c>
      <c r="B934" s="176">
        <v>2535</v>
      </c>
      <c r="C934" s="176">
        <v>1307</v>
      </c>
      <c r="D934" s="178">
        <f t="shared" si="14"/>
        <v>51.558185404339255</v>
      </c>
    </row>
    <row r="935" spans="1:4" ht="16.5" customHeight="1">
      <c r="A935" s="145" t="s">
        <v>799</v>
      </c>
      <c r="B935" s="176">
        <f>SUM(B936:B945)</f>
        <v>1091</v>
      </c>
      <c r="C935" s="176">
        <v>6411</v>
      </c>
      <c r="D935" s="178">
        <f t="shared" si="14"/>
        <v>587.6260311640697</v>
      </c>
    </row>
    <row r="936" spans="1:4" ht="16.5" customHeight="1">
      <c r="A936" s="145" t="s">
        <v>93</v>
      </c>
      <c r="B936" s="176">
        <v>356</v>
      </c>
      <c r="C936" s="176">
        <v>374</v>
      </c>
      <c r="D936" s="178">
        <f t="shared" si="14"/>
        <v>105.0561797752809</v>
      </c>
    </row>
    <row r="937" spans="1:4" ht="16.5" customHeight="1">
      <c r="A937" s="145" t="s">
        <v>94</v>
      </c>
      <c r="B937" s="176">
        <v>0</v>
      </c>
      <c r="C937" s="176">
        <v>0</v>
      </c>
      <c r="D937" s="178" t="e">
        <f t="shared" si="14"/>
        <v>#DIV/0!</v>
      </c>
    </row>
    <row r="938" spans="1:4" ht="16.5" customHeight="1">
      <c r="A938" s="145" t="s">
        <v>95</v>
      </c>
      <c r="B938" s="176">
        <v>0</v>
      </c>
      <c r="C938" s="176">
        <v>0</v>
      </c>
      <c r="D938" s="178" t="e">
        <f t="shared" si="14"/>
        <v>#DIV/0!</v>
      </c>
    </row>
    <row r="939" spans="1:4" ht="16.5" customHeight="1">
      <c r="A939" s="145" t="s">
        <v>800</v>
      </c>
      <c r="B939" s="176">
        <v>0</v>
      </c>
      <c r="C939" s="176">
        <v>5287</v>
      </c>
      <c r="D939" s="178" t="e">
        <f t="shared" si="14"/>
        <v>#DIV/0!</v>
      </c>
    </row>
    <row r="940" spans="1:4" ht="16.5" customHeight="1">
      <c r="A940" s="145" t="s">
        <v>801</v>
      </c>
      <c r="B940" s="176">
        <v>0</v>
      </c>
      <c r="C940" s="176">
        <v>30</v>
      </c>
      <c r="D940" s="178" t="e">
        <f t="shared" si="14"/>
        <v>#DIV/0!</v>
      </c>
    </row>
    <row r="941" spans="1:4" ht="16.5" customHeight="1">
      <c r="A941" s="145" t="s">
        <v>802</v>
      </c>
      <c r="B941" s="176">
        <v>0</v>
      </c>
      <c r="C941" s="176">
        <v>0</v>
      </c>
      <c r="D941" s="178" t="e">
        <f t="shared" si="14"/>
        <v>#DIV/0!</v>
      </c>
    </row>
    <row r="942" spans="1:4" ht="16.5" customHeight="1">
      <c r="A942" s="145" t="s">
        <v>803</v>
      </c>
      <c r="B942" s="176">
        <v>0</v>
      </c>
      <c r="C942" s="176">
        <v>0</v>
      </c>
      <c r="D942" s="178" t="e">
        <f t="shared" si="14"/>
        <v>#DIV/0!</v>
      </c>
    </row>
    <row r="943" spans="1:4" ht="16.5" customHeight="1">
      <c r="A943" s="145" t="s">
        <v>804</v>
      </c>
      <c r="B943" s="176">
        <v>0</v>
      </c>
      <c r="C943" s="176">
        <v>0</v>
      </c>
      <c r="D943" s="178" t="e">
        <f t="shared" si="14"/>
        <v>#DIV/0!</v>
      </c>
    </row>
    <row r="944" spans="1:4" ht="16.5" customHeight="1">
      <c r="A944" s="145" t="s">
        <v>805</v>
      </c>
      <c r="B944" s="176">
        <v>0</v>
      </c>
      <c r="C944" s="176">
        <v>0</v>
      </c>
      <c r="D944" s="178" t="e">
        <f t="shared" si="14"/>
        <v>#DIV/0!</v>
      </c>
    </row>
    <row r="945" spans="1:4" ht="16.5" customHeight="1">
      <c r="A945" s="145" t="s">
        <v>806</v>
      </c>
      <c r="B945" s="176">
        <v>735</v>
      </c>
      <c r="C945" s="176">
        <v>720</v>
      </c>
      <c r="D945" s="178">
        <f t="shared" si="14"/>
        <v>97.95918367346938</v>
      </c>
    </row>
    <row r="946" spans="1:4" ht="16.5" customHeight="1">
      <c r="A946" s="145" t="s">
        <v>807</v>
      </c>
      <c r="B946" s="176"/>
      <c r="C946" s="176">
        <v>30</v>
      </c>
      <c r="D946" s="178" t="e">
        <f t="shared" si="14"/>
        <v>#DIV/0!</v>
      </c>
    </row>
    <row r="947" spans="1:4" ht="16.5" customHeight="1">
      <c r="A947" s="145" t="s">
        <v>808</v>
      </c>
      <c r="B947" s="176"/>
      <c r="C947" s="176">
        <v>0</v>
      </c>
      <c r="D947" s="178" t="e">
        <f t="shared" si="14"/>
        <v>#DIV/0!</v>
      </c>
    </row>
    <row r="948" spans="1:4" ht="16.5" customHeight="1">
      <c r="A948" s="145" t="s">
        <v>809</v>
      </c>
      <c r="B948" s="176"/>
      <c r="C948" s="176">
        <v>30</v>
      </c>
      <c r="D948" s="178" t="e">
        <f t="shared" si="14"/>
        <v>#DIV/0!</v>
      </c>
    </row>
    <row r="949" spans="1:4" ht="16.5" customHeight="1">
      <c r="A949" s="145" t="s">
        <v>810</v>
      </c>
      <c r="B949" s="176"/>
      <c r="C949" s="176">
        <v>0</v>
      </c>
      <c r="D949" s="178" t="e">
        <f t="shared" si="14"/>
        <v>#DIV/0!</v>
      </c>
    </row>
    <row r="950" spans="1:4" ht="16.5" customHeight="1">
      <c r="A950" s="145" t="s">
        <v>811</v>
      </c>
      <c r="B950" s="176"/>
      <c r="C950" s="176">
        <v>0</v>
      </c>
      <c r="D950" s="178" t="e">
        <f t="shared" si="14"/>
        <v>#DIV/0!</v>
      </c>
    </row>
    <row r="951" spans="1:4" ht="16.5" customHeight="1">
      <c r="A951" s="145" t="s">
        <v>812</v>
      </c>
      <c r="B951" s="176"/>
      <c r="C951" s="176">
        <v>0</v>
      </c>
      <c r="D951" s="178" t="e">
        <f t="shared" si="14"/>
        <v>#DIV/0!</v>
      </c>
    </row>
    <row r="952" spans="1:4" ht="16.5" customHeight="1">
      <c r="A952" s="145" t="s">
        <v>813</v>
      </c>
      <c r="B952" s="176"/>
      <c r="C952" s="176">
        <v>0</v>
      </c>
      <c r="D952" s="178" t="e">
        <f t="shared" si="14"/>
        <v>#DIV/0!</v>
      </c>
    </row>
    <row r="953" spans="1:4" ht="16.5" customHeight="1">
      <c r="A953" s="145" t="s">
        <v>814</v>
      </c>
      <c r="B953" s="176">
        <f>SUM(B954:B959)</f>
        <v>691</v>
      </c>
      <c r="C953" s="176">
        <v>289</v>
      </c>
      <c r="D953" s="178">
        <f t="shared" si="14"/>
        <v>41.823444283646886</v>
      </c>
    </row>
    <row r="954" spans="1:4" ht="16.5" customHeight="1">
      <c r="A954" s="145" t="s">
        <v>815</v>
      </c>
      <c r="B954" s="176">
        <v>0</v>
      </c>
      <c r="C954" s="176">
        <v>0</v>
      </c>
      <c r="D954" s="178" t="e">
        <f t="shared" si="14"/>
        <v>#DIV/0!</v>
      </c>
    </row>
    <row r="955" spans="1:4" ht="16.5" customHeight="1">
      <c r="A955" s="145" t="s">
        <v>816</v>
      </c>
      <c r="B955" s="176">
        <v>0</v>
      </c>
      <c r="C955" s="176">
        <v>40</v>
      </c>
      <c r="D955" s="178" t="e">
        <f t="shared" si="14"/>
        <v>#DIV/0!</v>
      </c>
    </row>
    <row r="956" spans="1:4" ht="16.5" customHeight="1">
      <c r="A956" s="145" t="s">
        <v>817</v>
      </c>
      <c r="B956" s="176">
        <v>0</v>
      </c>
      <c r="C956" s="176">
        <v>0</v>
      </c>
      <c r="D956" s="178" t="e">
        <f t="shared" si="14"/>
        <v>#DIV/0!</v>
      </c>
    </row>
    <row r="957" spans="1:4" ht="16.5" customHeight="1">
      <c r="A957" s="145" t="s">
        <v>818</v>
      </c>
      <c r="B957" s="176">
        <v>191</v>
      </c>
      <c r="C957" s="176">
        <v>224</v>
      </c>
      <c r="D957" s="178">
        <f t="shared" si="14"/>
        <v>117.27748691099475</v>
      </c>
    </row>
    <row r="958" spans="1:4" ht="16.5" customHeight="1">
      <c r="A958" s="145" t="s">
        <v>819</v>
      </c>
      <c r="B958" s="176">
        <v>500</v>
      </c>
      <c r="C958" s="176">
        <v>0</v>
      </c>
      <c r="D958" s="178">
        <f t="shared" si="14"/>
        <v>0</v>
      </c>
    </row>
    <row r="959" spans="1:4" ht="16.5" customHeight="1">
      <c r="A959" s="145" t="s">
        <v>820</v>
      </c>
      <c r="B959" s="176">
        <v>0</v>
      </c>
      <c r="C959" s="176">
        <v>25</v>
      </c>
      <c r="D959" s="178" t="e">
        <f t="shared" si="14"/>
        <v>#DIV/0!</v>
      </c>
    </row>
    <row r="960" spans="1:4" ht="16.5" customHeight="1">
      <c r="A960" s="145" t="s">
        <v>821</v>
      </c>
      <c r="B960" s="176"/>
      <c r="C960" s="176">
        <v>0</v>
      </c>
      <c r="D960" s="178" t="e">
        <f t="shared" si="14"/>
        <v>#DIV/0!</v>
      </c>
    </row>
    <row r="961" spans="1:4" ht="16.5" customHeight="1">
      <c r="A961" s="145" t="s">
        <v>822</v>
      </c>
      <c r="B961" s="176"/>
      <c r="C961" s="176">
        <v>0</v>
      </c>
      <c r="D961" s="178" t="e">
        <f t="shared" si="14"/>
        <v>#DIV/0!</v>
      </c>
    </row>
    <row r="962" spans="1:4" ht="16.5" customHeight="1">
      <c r="A962" s="145" t="s">
        <v>823</v>
      </c>
      <c r="B962" s="176"/>
      <c r="C962" s="176">
        <v>0</v>
      </c>
      <c r="D962" s="178" t="e">
        <f t="shared" si="14"/>
        <v>#DIV/0!</v>
      </c>
    </row>
    <row r="963" spans="1:4" ht="16.5" customHeight="1">
      <c r="A963" s="145" t="s">
        <v>824</v>
      </c>
      <c r="B963" s="176">
        <f>B964+B965</f>
        <v>2009</v>
      </c>
      <c r="C963" s="176">
        <v>5088</v>
      </c>
      <c r="D963" s="178">
        <f t="shared" si="14"/>
        <v>253.26032852165255</v>
      </c>
    </row>
    <row r="964" spans="1:4" ht="16.5" customHeight="1">
      <c r="A964" s="145" t="s">
        <v>825</v>
      </c>
      <c r="B964" s="176">
        <v>0</v>
      </c>
      <c r="C964" s="176">
        <v>0</v>
      </c>
      <c r="D964" s="178" t="e">
        <f t="shared" si="14"/>
        <v>#DIV/0!</v>
      </c>
    </row>
    <row r="965" spans="1:4" ht="16.5" customHeight="1">
      <c r="A965" s="145" t="s">
        <v>826</v>
      </c>
      <c r="B965" s="176">
        <v>2009</v>
      </c>
      <c r="C965" s="176">
        <v>5088</v>
      </c>
      <c r="D965" s="178">
        <f t="shared" si="14"/>
        <v>253.26032852165255</v>
      </c>
    </row>
    <row r="966" spans="1:4" s="171" customFormat="1" ht="16.5" customHeight="1">
      <c r="A966" s="175" t="s">
        <v>827</v>
      </c>
      <c r="B966" s="179">
        <f>SUM(B967,B990,B1000,B1010,B1015,B1022,B1027)</f>
        <v>57219</v>
      </c>
      <c r="C966" s="179">
        <v>59756</v>
      </c>
      <c r="D966" s="178">
        <f aca="true" t="shared" si="15" ref="D966:D1029">C966/B966*100</f>
        <v>104.43384190566071</v>
      </c>
    </row>
    <row r="967" spans="1:4" ht="16.5" customHeight="1">
      <c r="A967" s="145" t="s">
        <v>828</v>
      </c>
      <c r="B967" s="176">
        <f>SUM(B968:B989)</f>
        <v>25354</v>
      </c>
      <c r="C967" s="176">
        <v>44703</v>
      </c>
      <c r="D967" s="178">
        <f t="shared" si="15"/>
        <v>176.31537429991323</v>
      </c>
    </row>
    <row r="968" spans="1:4" ht="16.5" customHeight="1">
      <c r="A968" s="145" t="s">
        <v>93</v>
      </c>
      <c r="B968" s="176">
        <v>2079</v>
      </c>
      <c r="C968" s="176">
        <v>2032</v>
      </c>
      <c r="D968" s="178">
        <f t="shared" si="15"/>
        <v>97.73929773929774</v>
      </c>
    </row>
    <row r="969" spans="1:4" ht="16.5" customHeight="1">
      <c r="A969" s="145" t="s">
        <v>94</v>
      </c>
      <c r="B969" s="176">
        <v>5538</v>
      </c>
      <c r="C969" s="176">
        <v>14582</v>
      </c>
      <c r="D969" s="178">
        <f t="shared" si="15"/>
        <v>263.30805344889853</v>
      </c>
    </row>
    <row r="970" spans="1:4" ht="16.5" customHeight="1">
      <c r="A970" s="145" t="s">
        <v>95</v>
      </c>
      <c r="B970" s="176">
        <v>0</v>
      </c>
      <c r="C970" s="176">
        <v>0</v>
      </c>
      <c r="D970" s="178" t="e">
        <f t="shared" si="15"/>
        <v>#DIV/0!</v>
      </c>
    </row>
    <row r="971" spans="1:4" ht="16.5" customHeight="1">
      <c r="A971" s="145" t="s">
        <v>829</v>
      </c>
      <c r="B971" s="176">
        <v>3767</v>
      </c>
      <c r="C971" s="176">
        <v>10211</v>
      </c>
      <c r="D971" s="178">
        <f t="shared" si="15"/>
        <v>271.0645075657022</v>
      </c>
    </row>
    <row r="972" spans="1:4" ht="16.5" customHeight="1">
      <c r="A972" s="145" t="s">
        <v>830</v>
      </c>
      <c r="B972" s="176">
        <v>7995</v>
      </c>
      <c r="C972" s="176">
        <v>0</v>
      </c>
      <c r="D972" s="178">
        <f t="shared" si="15"/>
        <v>0</v>
      </c>
    </row>
    <row r="973" spans="1:4" ht="16.5" customHeight="1">
      <c r="A973" s="145" t="s">
        <v>831</v>
      </c>
      <c r="B973" s="176">
        <v>54</v>
      </c>
      <c r="C973" s="176">
        <v>0</v>
      </c>
      <c r="D973" s="178">
        <f t="shared" si="15"/>
        <v>0</v>
      </c>
    </row>
    <row r="974" spans="1:4" ht="16.5" customHeight="1">
      <c r="A974" s="145" t="s">
        <v>832</v>
      </c>
      <c r="B974" s="176">
        <v>35</v>
      </c>
      <c r="C974" s="176">
        <v>0</v>
      </c>
      <c r="D974" s="178">
        <f t="shared" si="15"/>
        <v>0</v>
      </c>
    </row>
    <row r="975" spans="1:4" ht="16.5" customHeight="1">
      <c r="A975" s="145" t="s">
        <v>833</v>
      </c>
      <c r="B975" s="176">
        <v>0</v>
      </c>
      <c r="C975" s="176">
        <v>0</v>
      </c>
      <c r="D975" s="178" t="e">
        <f t="shared" si="15"/>
        <v>#DIV/0!</v>
      </c>
    </row>
    <row r="976" spans="1:4" ht="16.5" customHeight="1">
      <c r="A976" s="145" t="s">
        <v>834</v>
      </c>
      <c r="B976" s="176">
        <v>0</v>
      </c>
      <c r="C976" s="176">
        <v>339</v>
      </c>
      <c r="D976" s="178" t="e">
        <f t="shared" si="15"/>
        <v>#DIV/0!</v>
      </c>
    </row>
    <row r="977" spans="1:4" ht="16.5" customHeight="1">
      <c r="A977" s="145" t="s">
        <v>835</v>
      </c>
      <c r="B977" s="176">
        <v>0</v>
      </c>
      <c r="C977" s="176">
        <v>0</v>
      </c>
      <c r="D977" s="178" t="e">
        <f t="shared" si="15"/>
        <v>#DIV/0!</v>
      </c>
    </row>
    <row r="978" spans="1:4" ht="16.5" customHeight="1">
      <c r="A978" s="145" t="s">
        <v>836</v>
      </c>
      <c r="B978" s="176">
        <v>0</v>
      </c>
      <c r="C978" s="176">
        <v>0</v>
      </c>
      <c r="D978" s="178" t="e">
        <f t="shared" si="15"/>
        <v>#DIV/0!</v>
      </c>
    </row>
    <row r="979" spans="1:4" ht="16.5" customHeight="1">
      <c r="A979" s="145" t="s">
        <v>837</v>
      </c>
      <c r="B979" s="176">
        <v>0</v>
      </c>
      <c r="C979" s="176">
        <v>0</v>
      </c>
      <c r="D979" s="178" t="e">
        <f t="shared" si="15"/>
        <v>#DIV/0!</v>
      </c>
    </row>
    <row r="980" spans="1:4" ht="16.5" customHeight="1">
      <c r="A980" s="145" t="s">
        <v>838</v>
      </c>
      <c r="B980" s="176">
        <v>0</v>
      </c>
      <c r="C980" s="176">
        <v>0</v>
      </c>
      <c r="D980" s="178" t="e">
        <f t="shared" si="15"/>
        <v>#DIV/0!</v>
      </c>
    </row>
    <row r="981" spans="1:4" ht="16.5" customHeight="1">
      <c r="A981" s="145" t="s">
        <v>839</v>
      </c>
      <c r="B981" s="176">
        <v>0</v>
      </c>
      <c r="C981" s="176">
        <v>0</v>
      </c>
      <c r="D981" s="178" t="e">
        <f t="shared" si="15"/>
        <v>#DIV/0!</v>
      </c>
    </row>
    <row r="982" spans="1:4" ht="16.5" customHeight="1">
      <c r="A982" s="145" t="s">
        <v>840</v>
      </c>
      <c r="B982" s="176">
        <v>0</v>
      </c>
      <c r="C982" s="176">
        <v>0</v>
      </c>
      <c r="D982" s="178" t="e">
        <f t="shared" si="15"/>
        <v>#DIV/0!</v>
      </c>
    </row>
    <row r="983" spans="1:4" ht="16.5" customHeight="1">
      <c r="A983" s="145" t="s">
        <v>841</v>
      </c>
      <c r="B983" s="176">
        <v>0</v>
      </c>
      <c r="C983" s="176">
        <v>0</v>
      </c>
      <c r="D983" s="178" t="e">
        <f t="shared" si="15"/>
        <v>#DIV/0!</v>
      </c>
    </row>
    <row r="984" spans="1:4" ht="16.5" customHeight="1">
      <c r="A984" s="145" t="s">
        <v>842</v>
      </c>
      <c r="B984" s="176">
        <v>1</v>
      </c>
      <c r="C984" s="176">
        <v>10</v>
      </c>
      <c r="D984" s="178">
        <f t="shared" si="15"/>
        <v>1000</v>
      </c>
    </row>
    <row r="985" spans="1:4" ht="16.5" customHeight="1">
      <c r="A985" s="145" t="s">
        <v>843</v>
      </c>
      <c r="B985" s="176">
        <v>0</v>
      </c>
      <c r="C985" s="176">
        <v>0</v>
      </c>
      <c r="D985" s="178" t="e">
        <f t="shared" si="15"/>
        <v>#DIV/0!</v>
      </c>
    </row>
    <row r="986" spans="1:4" ht="16.5" customHeight="1">
      <c r="A986" s="145" t="s">
        <v>844</v>
      </c>
      <c r="B986" s="176">
        <v>0</v>
      </c>
      <c r="C986" s="176">
        <v>0</v>
      </c>
      <c r="D986" s="178" t="e">
        <f t="shared" si="15"/>
        <v>#DIV/0!</v>
      </c>
    </row>
    <row r="987" spans="1:4" ht="16.5" customHeight="1">
      <c r="A987" s="145" t="s">
        <v>845</v>
      </c>
      <c r="B987" s="176">
        <v>0</v>
      </c>
      <c r="C987" s="176">
        <v>0</v>
      </c>
      <c r="D987" s="178" t="e">
        <f t="shared" si="15"/>
        <v>#DIV/0!</v>
      </c>
    </row>
    <row r="988" spans="1:4" ht="16.5" customHeight="1">
      <c r="A988" s="145" t="s">
        <v>846</v>
      </c>
      <c r="B988" s="176">
        <v>0</v>
      </c>
      <c r="C988" s="176">
        <v>0</v>
      </c>
      <c r="D988" s="178" t="e">
        <f t="shared" si="15"/>
        <v>#DIV/0!</v>
      </c>
    </row>
    <row r="989" spans="1:4" ht="16.5" customHeight="1">
      <c r="A989" s="145" t="s">
        <v>847</v>
      </c>
      <c r="B989" s="176">
        <v>5885</v>
      </c>
      <c r="C989" s="176">
        <v>17529</v>
      </c>
      <c r="D989" s="178">
        <f t="shared" si="15"/>
        <v>297.8589634664401</v>
      </c>
    </row>
    <row r="990" spans="1:4" ht="16.5" customHeight="1">
      <c r="A990" s="145" t="s">
        <v>848</v>
      </c>
      <c r="B990" s="176">
        <f>SUM(B991:B999)</f>
        <v>3043</v>
      </c>
      <c r="C990" s="176">
        <v>1250</v>
      </c>
      <c r="D990" s="178">
        <f t="shared" si="15"/>
        <v>41.077883667433454</v>
      </c>
    </row>
    <row r="991" spans="1:4" ht="16.5" customHeight="1">
      <c r="A991" s="145" t="s">
        <v>93</v>
      </c>
      <c r="B991" s="176">
        <v>150</v>
      </c>
      <c r="C991" s="176">
        <v>0</v>
      </c>
      <c r="D991" s="178">
        <f t="shared" si="15"/>
        <v>0</v>
      </c>
    </row>
    <row r="992" spans="1:4" ht="16.5" customHeight="1">
      <c r="A992" s="145" t="s">
        <v>94</v>
      </c>
      <c r="B992" s="176">
        <v>0</v>
      </c>
      <c r="C992" s="176">
        <v>0</v>
      </c>
      <c r="D992" s="178" t="e">
        <f t="shared" si="15"/>
        <v>#DIV/0!</v>
      </c>
    </row>
    <row r="993" spans="1:4" ht="16.5" customHeight="1">
      <c r="A993" s="145" t="s">
        <v>95</v>
      </c>
      <c r="B993" s="176">
        <v>0</v>
      </c>
      <c r="C993" s="176">
        <v>0</v>
      </c>
      <c r="D993" s="178" t="e">
        <f t="shared" si="15"/>
        <v>#DIV/0!</v>
      </c>
    </row>
    <row r="994" spans="1:4" ht="16.5" customHeight="1">
      <c r="A994" s="145" t="s">
        <v>849</v>
      </c>
      <c r="B994" s="176">
        <v>0</v>
      </c>
      <c r="C994" s="176">
        <v>0</v>
      </c>
      <c r="D994" s="178" t="e">
        <f t="shared" si="15"/>
        <v>#DIV/0!</v>
      </c>
    </row>
    <row r="995" spans="1:4" ht="16.5" customHeight="1">
      <c r="A995" s="145" t="s">
        <v>850</v>
      </c>
      <c r="B995" s="176">
        <v>0</v>
      </c>
      <c r="C995" s="176">
        <v>0</v>
      </c>
      <c r="D995" s="178" t="e">
        <f t="shared" si="15"/>
        <v>#DIV/0!</v>
      </c>
    </row>
    <row r="996" spans="1:4" ht="16.5" customHeight="1">
      <c r="A996" s="145" t="s">
        <v>851</v>
      </c>
      <c r="B996" s="176">
        <v>0</v>
      </c>
      <c r="C996" s="176">
        <v>0</v>
      </c>
      <c r="D996" s="178" t="e">
        <f t="shared" si="15"/>
        <v>#DIV/0!</v>
      </c>
    </row>
    <row r="997" spans="1:4" ht="16.5" customHeight="1">
      <c r="A997" s="145" t="s">
        <v>852</v>
      </c>
      <c r="B997" s="176">
        <v>0</v>
      </c>
      <c r="C997" s="176">
        <v>0</v>
      </c>
      <c r="D997" s="178" t="e">
        <f t="shared" si="15"/>
        <v>#DIV/0!</v>
      </c>
    </row>
    <row r="998" spans="1:4" ht="16.5" customHeight="1">
      <c r="A998" s="145" t="s">
        <v>853</v>
      </c>
      <c r="B998" s="176">
        <v>0</v>
      </c>
      <c r="C998" s="176">
        <v>0</v>
      </c>
      <c r="D998" s="178" t="e">
        <f t="shared" si="15"/>
        <v>#DIV/0!</v>
      </c>
    </row>
    <row r="999" spans="1:4" ht="16.5" customHeight="1">
      <c r="A999" s="145" t="s">
        <v>854</v>
      </c>
      <c r="B999" s="176">
        <v>2893</v>
      </c>
      <c r="C999" s="176">
        <v>1250</v>
      </c>
      <c r="D999" s="178">
        <f t="shared" si="15"/>
        <v>43.207742827514686</v>
      </c>
    </row>
    <row r="1000" spans="1:4" ht="16.5" customHeight="1">
      <c r="A1000" s="145" t="s">
        <v>855</v>
      </c>
      <c r="B1000" s="176">
        <f>SUM(B1001:B1009)</f>
        <v>13450</v>
      </c>
      <c r="C1000" s="176">
        <v>8606</v>
      </c>
      <c r="D1000" s="178">
        <f t="shared" si="15"/>
        <v>63.98513011152417</v>
      </c>
    </row>
    <row r="1001" spans="1:4" ht="16.5" customHeight="1">
      <c r="A1001" s="145" t="s">
        <v>93</v>
      </c>
      <c r="B1001" s="176">
        <v>0</v>
      </c>
      <c r="C1001" s="176">
        <v>0</v>
      </c>
      <c r="D1001" s="178" t="e">
        <f t="shared" si="15"/>
        <v>#DIV/0!</v>
      </c>
    </row>
    <row r="1002" spans="1:4" ht="16.5" customHeight="1">
      <c r="A1002" s="145" t="s">
        <v>94</v>
      </c>
      <c r="B1002" s="176">
        <v>0</v>
      </c>
      <c r="C1002" s="176">
        <v>0</v>
      </c>
      <c r="D1002" s="178" t="e">
        <f t="shared" si="15"/>
        <v>#DIV/0!</v>
      </c>
    </row>
    <row r="1003" spans="1:4" ht="16.5" customHeight="1">
      <c r="A1003" s="145" t="s">
        <v>95</v>
      </c>
      <c r="B1003" s="176">
        <v>0</v>
      </c>
      <c r="C1003" s="176">
        <v>0</v>
      </c>
      <c r="D1003" s="178" t="e">
        <f t="shared" si="15"/>
        <v>#DIV/0!</v>
      </c>
    </row>
    <row r="1004" spans="1:4" ht="16.5" customHeight="1">
      <c r="A1004" s="145" t="s">
        <v>856</v>
      </c>
      <c r="B1004" s="176">
        <v>0</v>
      </c>
      <c r="C1004" s="176">
        <v>0</v>
      </c>
      <c r="D1004" s="178" t="e">
        <f t="shared" si="15"/>
        <v>#DIV/0!</v>
      </c>
    </row>
    <row r="1005" spans="1:4" ht="16.5" customHeight="1">
      <c r="A1005" s="145" t="s">
        <v>857</v>
      </c>
      <c r="B1005" s="176">
        <v>0</v>
      </c>
      <c r="C1005" s="176">
        <v>0</v>
      </c>
      <c r="D1005" s="178" t="e">
        <f t="shared" si="15"/>
        <v>#DIV/0!</v>
      </c>
    </row>
    <row r="1006" spans="1:4" ht="16.5" customHeight="1">
      <c r="A1006" s="145" t="s">
        <v>858</v>
      </c>
      <c r="B1006" s="176">
        <v>0</v>
      </c>
      <c r="C1006" s="176">
        <v>0</v>
      </c>
      <c r="D1006" s="178" t="e">
        <f t="shared" si="15"/>
        <v>#DIV/0!</v>
      </c>
    </row>
    <row r="1007" spans="1:4" ht="16.5" customHeight="1">
      <c r="A1007" s="145" t="s">
        <v>859</v>
      </c>
      <c r="B1007" s="176">
        <v>0</v>
      </c>
      <c r="C1007" s="176">
        <v>0</v>
      </c>
      <c r="D1007" s="178" t="e">
        <f t="shared" si="15"/>
        <v>#DIV/0!</v>
      </c>
    </row>
    <row r="1008" spans="1:4" ht="16.5" customHeight="1">
      <c r="A1008" s="145" t="s">
        <v>860</v>
      </c>
      <c r="B1008" s="176">
        <v>0</v>
      </c>
      <c r="C1008" s="176">
        <v>0</v>
      </c>
      <c r="D1008" s="178" t="e">
        <f t="shared" si="15"/>
        <v>#DIV/0!</v>
      </c>
    </row>
    <row r="1009" spans="1:4" ht="16.5" customHeight="1">
      <c r="A1009" s="145" t="s">
        <v>861</v>
      </c>
      <c r="B1009" s="176">
        <v>13450</v>
      </c>
      <c r="C1009" s="176">
        <v>8606</v>
      </c>
      <c r="D1009" s="178">
        <f t="shared" si="15"/>
        <v>63.98513011152417</v>
      </c>
    </row>
    <row r="1010" spans="1:4" ht="16.5" customHeight="1">
      <c r="A1010" s="145" t="s">
        <v>862</v>
      </c>
      <c r="B1010" s="176">
        <f>SUM(B1011:B1014)</f>
        <v>1352</v>
      </c>
      <c r="C1010" s="176">
        <v>4439</v>
      </c>
      <c r="D1010" s="178">
        <f t="shared" si="15"/>
        <v>328.32840236686394</v>
      </c>
    </row>
    <row r="1011" spans="1:4" ht="16.5" customHeight="1">
      <c r="A1011" s="145" t="s">
        <v>863</v>
      </c>
      <c r="B1011" s="176">
        <v>546</v>
      </c>
      <c r="C1011" s="176">
        <v>2741</v>
      </c>
      <c r="D1011" s="178">
        <f t="shared" si="15"/>
        <v>502.01465201465203</v>
      </c>
    </row>
    <row r="1012" spans="1:4" ht="16.5" customHeight="1">
      <c r="A1012" s="145" t="s">
        <v>864</v>
      </c>
      <c r="B1012" s="176">
        <v>177</v>
      </c>
      <c r="C1012" s="176">
        <v>396</v>
      </c>
      <c r="D1012" s="178">
        <f t="shared" si="15"/>
        <v>223.72881355932202</v>
      </c>
    </row>
    <row r="1013" spans="1:4" ht="16.5" customHeight="1">
      <c r="A1013" s="145" t="s">
        <v>865</v>
      </c>
      <c r="B1013" s="176">
        <v>553</v>
      </c>
      <c r="C1013" s="176">
        <v>1274</v>
      </c>
      <c r="D1013" s="178">
        <f t="shared" si="15"/>
        <v>230.37974683544303</v>
      </c>
    </row>
    <row r="1014" spans="1:4" ht="16.5" customHeight="1">
      <c r="A1014" s="145" t="s">
        <v>866</v>
      </c>
      <c r="B1014" s="176">
        <v>76</v>
      </c>
      <c r="C1014" s="176">
        <v>28</v>
      </c>
      <c r="D1014" s="178">
        <f t="shared" si="15"/>
        <v>36.84210526315789</v>
      </c>
    </row>
    <row r="1015" spans="1:4" ht="16.5" customHeight="1">
      <c r="A1015" s="145" t="s">
        <v>867</v>
      </c>
      <c r="B1015" s="176">
        <f>SUM(B1016:B1021)</f>
        <v>15</v>
      </c>
      <c r="C1015" s="176">
        <v>5</v>
      </c>
      <c r="D1015" s="178">
        <f t="shared" si="15"/>
        <v>33.33333333333333</v>
      </c>
    </row>
    <row r="1016" spans="1:4" ht="16.5" customHeight="1">
      <c r="A1016" s="145" t="s">
        <v>93</v>
      </c>
      <c r="B1016" s="176">
        <v>0</v>
      </c>
      <c r="C1016" s="176">
        <v>0</v>
      </c>
      <c r="D1016" s="178" t="e">
        <f t="shared" si="15"/>
        <v>#DIV/0!</v>
      </c>
    </row>
    <row r="1017" spans="1:4" ht="16.5" customHeight="1">
      <c r="A1017" s="145" t="s">
        <v>94</v>
      </c>
      <c r="B1017" s="176">
        <v>0</v>
      </c>
      <c r="C1017" s="176">
        <v>0</v>
      </c>
      <c r="D1017" s="178" t="e">
        <f t="shared" si="15"/>
        <v>#DIV/0!</v>
      </c>
    </row>
    <row r="1018" spans="1:4" ht="16.5" customHeight="1">
      <c r="A1018" s="145" t="s">
        <v>95</v>
      </c>
      <c r="B1018" s="176">
        <v>0</v>
      </c>
      <c r="C1018" s="176">
        <v>0</v>
      </c>
      <c r="D1018" s="178" t="e">
        <f t="shared" si="15"/>
        <v>#DIV/0!</v>
      </c>
    </row>
    <row r="1019" spans="1:4" ht="16.5" customHeight="1">
      <c r="A1019" s="145" t="s">
        <v>853</v>
      </c>
      <c r="B1019" s="176">
        <v>0</v>
      </c>
      <c r="C1019" s="176">
        <v>0</v>
      </c>
      <c r="D1019" s="178" t="e">
        <f t="shared" si="15"/>
        <v>#DIV/0!</v>
      </c>
    </row>
    <row r="1020" spans="1:4" ht="16.5" customHeight="1">
      <c r="A1020" s="145" t="s">
        <v>868</v>
      </c>
      <c r="B1020" s="176">
        <v>0</v>
      </c>
      <c r="C1020" s="176">
        <v>0</v>
      </c>
      <c r="D1020" s="178" t="e">
        <f t="shared" si="15"/>
        <v>#DIV/0!</v>
      </c>
    </row>
    <row r="1021" spans="1:4" ht="16.5" customHeight="1">
      <c r="A1021" s="145" t="s">
        <v>869</v>
      </c>
      <c r="B1021" s="176">
        <v>15</v>
      </c>
      <c r="C1021" s="176">
        <v>5</v>
      </c>
      <c r="D1021" s="178">
        <f t="shared" si="15"/>
        <v>33.33333333333333</v>
      </c>
    </row>
    <row r="1022" spans="1:4" ht="16.5" customHeight="1">
      <c r="A1022" s="145" t="s">
        <v>870</v>
      </c>
      <c r="B1022" s="176">
        <f>SUM(B1023:B1026)</f>
        <v>10241</v>
      </c>
      <c r="C1022" s="176">
        <v>0</v>
      </c>
      <c r="D1022" s="178">
        <f t="shared" si="15"/>
        <v>0</v>
      </c>
    </row>
    <row r="1023" spans="1:4" ht="16.5" customHeight="1">
      <c r="A1023" s="145" t="s">
        <v>871</v>
      </c>
      <c r="B1023" s="176">
        <v>10241</v>
      </c>
      <c r="C1023" s="176">
        <v>0</v>
      </c>
      <c r="D1023" s="178">
        <f t="shared" si="15"/>
        <v>0</v>
      </c>
    </row>
    <row r="1024" spans="1:4" ht="16.5" customHeight="1">
      <c r="A1024" s="145" t="s">
        <v>872</v>
      </c>
      <c r="B1024" s="176">
        <v>0</v>
      </c>
      <c r="C1024" s="176">
        <v>0</v>
      </c>
      <c r="D1024" s="178" t="e">
        <f t="shared" si="15"/>
        <v>#DIV/0!</v>
      </c>
    </row>
    <row r="1025" spans="1:4" ht="16.5" customHeight="1">
      <c r="A1025" s="145" t="s">
        <v>873</v>
      </c>
      <c r="B1025" s="176">
        <v>0</v>
      </c>
      <c r="C1025" s="176">
        <v>0</v>
      </c>
      <c r="D1025" s="178" t="e">
        <f t="shared" si="15"/>
        <v>#DIV/0!</v>
      </c>
    </row>
    <row r="1026" spans="1:4" ht="16.5" customHeight="1">
      <c r="A1026" s="145" t="s">
        <v>874</v>
      </c>
      <c r="B1026" s="176">
        <v>0</v>
      </c>
      <c r="C1026" s="176">
        <v>0</v>
      </c>
      <c r="D1026" s="178" t="e">
        <f t="shared" si="15"/>
        <v>#DIV/0!</v>
      </c>
    </row>
    <row r="1027" spans="1:4" ht="16.5" customHeight="1">
      <c r="A1027" s="145" t="s">
        <v>875</v>
      </c>
      <c r="B1027" s="176">
        <f>SUM(B1028:B1029)</f>
        <v>3764</v>
      </c>
      <c r="C1027" s="176">
        <v>753</v>
      </c>
      <c r="D1027" s="178">
        <f t="shared" si="15"/>
        <v>20.005313496280554</v>
      </c>
    </row>
    <row r="1028" spans="1:4" ht="16.5" customHeight="1">
      <c r="A1028" s="145" t="s">
        <v>876</v>
      </c>
      <c r="B1028" s="176">
        <v>1542</v>
      </c>
      <c r="C1028" s="176">
        <v>750</v>
      </c>
      <c r="D1028" s="178">
        <f t="shared" si="15"/>
        <v>48.63813229571984</v>
      </c>
    </row>
    <row r="1029" spans="1:4" ht="16.5" customHeight="1">
      <c r="A1029" s="145" t="s">
        <v>877</v>
      </c>
      <c r="B1029" s="176">
        <v>2222</v>
      </c>
      <c r="C1029" s="176">
        <v>3</v>
      </c>
      <c r="D1029" s="178">
        <f t="shared" si="15"/>
        <v>0.135013501350135</v>
      </c>
    </row>
    <row r="1030" spans="1:4" s="171" customFormat="1" ht="16.5" customHeight="1">
      <c r="A1030" s="175" t="s">
        <v>878</v>
      </c>
      <c r="B1030" s="179">
        <f>SUM(B1031,B1041,B1057,B1062,B1076,B1083,B1091)</f>
        <v>9289</v>
      </c>
      <c r="C1030" s="179">
        <v>11493</v>
      </c>
      <c r="D1030" s="178">
        <f aca="true" t="shared" si="16" ref="D1030:D1093">C1030/B1030*100</f>
        <v>123.72698891161589</v>
      </c>
    </row>
    <row r="1031" spans="1:4" ht="16.5" customHeight="1">
      <c r="A1031" s="145" t="s">
        <v>879</v>
      </c>
      <c r="B1031" s="176"/>
      <c r="C1031" s="176">
        <v>27</v>
      </c>
      <c r="D1031" s="178" t="e">
        <f t="shared" si="16"/>
        <v>#DIV/0!</v>
      </c>
    </row>
    <row r="1032" spans="1:4" ht="16.5" customHeight="1">
      <c r="A1032" s="145" t="s">
        <v>93</v>
      </c>
      <c r="B1032" s="176"/>
      <c r="C1032" s="176">
        <v>0</v>
      </c>
      <c r="D1032" s="178" t="e">
        <f t="shared" si="16"/>
        <v>#DIV/0!</v>
      </c>
    </row>
    <row r="1033" spans="1:4" ht="16.5" customHeight="1">
      <c r="A1033" s="145" t="s">
        <v>94</v>
      </c>
      <c r="B1033" s="176"/>
      <c r="C1033" s="176">
        <v>0</v>
      </c>
      <c r="D1033" s="178" t="e">
        <f t="shared" si="16"/>
        <v>#DIV/0!</v>
      </c>
    </row>
    <row r="1034" spans="1:4" ht="16.5" customHeight="1">
      <c r="A1034" s="145" t="s">
        <v>95</v>
      </c>
      <c r="B1034" s="176"/>
      <c r="C1034" s="176">
        <v>0</v>
      </c>
      <c r="D1034" s="178" t="e">
        <f t="shared" si="16"/>
        <v>#DIV/0!</v>
      </c>
    </row>
    <row r="1035" spans="1:4" ht="16.5" customHeight="1">
      <c r="A1035" s="145" t="s">
        <v>880</v>
      </c>
      <c r="B1035" s="176"/>
      <c r="C1035" s="176">
        <v>0</v>
      </c>
      <c r="D1035" s="178" t="e">
        <f t="shared" si="16"/>
        <v>#DIV/0!</v>
      </c>
    </row>
    <row r="1036" spans="1:4" ht="16.5" customHeight="1">
      <c r="A1036" s="145" t="s">
        <v>881</v>
      </c>
      <c r="B1036" s="176"/>
      <c r="C1036" s="176">
        <v>0</v>
      </c>
      <c r="D1036" s="178" t="e">
        <f t="shared" si="16"/>
        <v>#DIV/0!</v>
      </c>
    </row>
    <row r="1037" spans="1:4" ht="16.5" customHeight="1">
      <c r="A1037" s="145" t="s">
        <v>882</v>
      </c>
      <c r="B1037" s="176"/>
      <c r="C1037" s="176">
        <v>19</v>
      </c>
      <c r="D1037" s="178" t="e">
        <f t="shared" si="16"/>
        <v>#DIV/0!</v>
      </c>
    </row>
    <row r="1038" spans="1:4" ht="16.5" customHeight="1">
      <c r="A1038" s="145" t="s">
        <v>883</v>
      </c>
      <c r="B1038" s="176"/>
      <c r="C1038" s="176">
        <v>0</v>
      </c>
      <c r="D1038" s="178" t="e">
        <f t="shared" si="16"/>
        <v>#DIV/0!</v>
      </c>
    </row>
    <row r="1039" spans="1:4" ht="16.5" customHeight="1">
      <c r="A1039" s="145" t="s">
        <v>884</v>
      </c>
      <c r="B1039" s="176"/>
      <c r="C1039" s="176">
        <v>0</v>
      </c>
      <c r="D1039" s="178" t="e">
        <f t="shared" si="16"/>
        <v>#DIV/0!</v>
      </c>
    </row>
    <row r="1040" spans="1:4" ht="16.5" customHeight="1">
      <c r="A1040" s="145" t="s">
        <v>885</v>
      </c>
      <c r="B1040" s="176"/>
      <c r="C1040" s="176">
        <v>8</v>
      </c>
      <c r="D1040" s="178" t="e">
        <f t="shared" si="16"/>
        <v>#DIV/0!</v>
      </c>
    </row>
    <row r="1041" spans="1:4" ht="16.5" customHeight="1">
      <c r="A1041" s="145" t="s">
        <v>886</v>
      </c>
      <c r="B1041" s="176">
        <v>131</v>
      </c>
      <c r="C1041" s="176">
        <v>27</v>
      </c>
      <c r="D1041" s="178">
        <f t="shared" si="16"/>
        <v>20.610687022900763</v>
      </c>
    </row>
    <row r="1042" spans="1:4" ht="16.5" customHeight="1">
      <c r="A1042" s="145" t="s">
        <v>93</v>
      </c>
      <c r="B1042" s="176"/>
      <c r="C1042" s="176">
        <v>0</v>
      </c>
      <c r="D1042" s="178" t="e">
        <f t="shared" si="16"/>
        <v>#DIV/0!</v>
      </c>
    </row>
    <row r="1043" spans="1:4" ht="16.5" customHeight="1">
      <c r="A1043" s="145" t="s">
        <v>94</v>
      </c>
      <c r="B1043" s="176"/>
      <c r="C1043" s="176">
        <v>27</v>
      </c>
      <c r="D1043" s="178" t="e">
        <f t="shared" si="16"/>
        <v>#DIV/0!</v>
      </c>
    </row>
    <row r="1044" spans="1:4" ht="16.5" customHeight="1">
      <c r="A1044" s="145" t="s">
        <v>95</v>
      </c>
      <c r="B1044" s="176"/>
      <c r="C1044" s="176">
        <v>0</v>
      </c>
      <c r="D1044" s="178" t="e">
        <f t="shared" si="16"/>
        <v>#DIV/0!</v>
      </c>
    </row>
    <row r="1045" spans="1:4" ht="16.5" customHeight="1">
      <c r="A1045" s="145" t="s">
        <v>887</v>
      </c>
      <c r="B1045" s="176"/>
      <c r="C1045" s="176">
        <v>0</v>
      </c>
      <c r="D1045" s="178" t="e">
        <f t="shared" si="16"/>
        <v>#DIV/0!</v>
      </c>
    </row>
    <row r="1046" spans="1:4" ht="16.5" customHeight="1">
      <c r="A1046" s="145" t="s">
        <v>888</v>
      </c>
      <c r="B1046" s="176"/>
      <c r="C1046" s="176">
        <v>0</v>
      </c>
      <c r="D1046" s="178" t="e">
        <f t="shared" si="16"/>
        <v>#DIV/0!</v>
      </c>
    </row>
    <row r="1047" spans="1:4" ht="16.5" customHeight="1">
      <c r="A1047" s="145" t="s">
        <v>889</v>
      </c>
      <c r="B1047" s="176"/>
      <c r="C1047" s="176">
        <v>0</v>
      </c>
      <c r="D1047" s="178" t="e">
        <f t="shared" si="16"/>
        <v>#DIV/0!</v>
      </c>
    </row>
    <row r="1048" spans="1:4" ht="16.5" customHeight="1">
      <c r="A1048" s="145" t="s">
        <v>890</v>
      </c>
      <c r="B1048" s="176"/>
      <c r="C1048" s="176">
        <v>0</v>
      </c>
      <c r="D1048" s="178" t="e">
        <f t="shared" si="16"/>
        <v>#DIV/0!</v>
      </c>
    </row>
    <row r="1049" spans="1:4" ht="16.5" customHeight="1">
      <c r="A1049" s="145" t="s">
        <v>891</v>
      </c>
      <c r="B1049" s="176"/>
      <c r="C1049" s="176">
        <v>0</v>
      </c>
      <c r="D1049" s="178" t="e">
        <f t="shared" si="16"/>
        <v>#DIV/0!</v>
      </c>
    </row>
    <row r="1050" spans="1:4" ht="16.5" customHeight="1">
      <c r="A1050" s="145" t="s">
        <v>892</v>
      </c>
      <c r="B1050" s="176"/>
      <c r="C1050" s="176">
        <v>0</v>
      </c>
      <c r="D1050" s="178" t="e">
        <f t="shared" si="16"/>
        <v>#DIV/0!</v>
      </c>
    </row>
    <row r="1051" spans="1:4" ht="16.5" customHeight="1">
      <c r="A1051" s="145" t="s">
        <v>893</v>
      </c>
      <c r="B1051" s="176"/>
      <c r="C1051" s="176">
        <v>0</v>
      </c>
      <c r="D1051" s="178" t="e">
        <f t="shared" si="16"/>
        <v>#DIV/0!</v>
      </c>
    </row>
    <row r="1052" spans="1:4" ht="16.5" customHeight="1">
      <c r="A1052" s="145" t="s">
        <v>894</v>
      </c>
      <c r="B1052" s="176"/>
      <c r="C1052" s="176">
        <v>0</v>
      </c>
      <c r="D1052" s="178" t="e">
        <f t="shared" si="16"/>
        <v>#DIV/0!</v>
      </c>
    </row>
    <row r="1053" spans="1:4" ht="16.5" customHeight="1">
      <c r="A1053" s="145" t="s">
        <v>895</v>
      </c>
      <c r="B1053" s="176"/>
      <c r="C1053" s="176">
        <v>0</v>
      </c>
      <c r="D1053" s="178" t="e">
        <f t="shared" si="16"/>
        <v>#DIV/0!</v>
      </c>
    </row>
    <row r="1054" spans="1:4" ht="16.5" customHeight="1">
      <c r="A1054" s="145" t="s">
        <v>896</v>
      </c>
      <c r="B1054" s="176"/>
      <c r="C1054" s="176">
        <v>0</v>
      </c>
      <c r="D1054" s="178" t="e">
        <f t="shared" si="16"/>
        <v>#DIV/0!</v>
      </c>
    </row>
    <row r="1055" spans="1:4" ht="16.5" customHeight="1">
      <c r="A1055" s="145" t="s">
        <v>897</v>
      </c>
      <c r="B1055" s="176"/>
      <c r="C1055" s="176">
        <v>0</v>
      </c>
      <c r="D1055" s="178" t="e">
        <f t="shared" si="16"/>
        <v>#DIV/0!</v>
      </c>
    </row>
    <row r="1056" spans="1:4" ht="16.5" customHeight="1">
      <c r="A1056" s="145" t="s">
        <v>898</v>
      </c>
      <c r="B1056" s="176">
        <v>131</v>
      </c>
      <c r="C1056" s="176">
        <v>0</v>
      </c>
      <c r="D1056" s="178">
        <f t="shared" si="16"/>
        <v>0</v>
      </c>
    </row>
    <row r="1057" spans="1:4" ht="16.5" customHeight="1">
      <c r="A1057" s="145" t="s">
        <v>899</v>
      </c>
      <c r="B1057" s="176">
        <f>SUM(B1058:B1061)</f>
        <v>171</v>
      </c>
      <c r="C1057" s="176">
        <v>191</v>
      </c>
      <c r="D1057" s="178">
        <f t="shared" si="16"/>
        <v>111.69590643274854</v>
      </c>
    </row>
    <row r="1058" spans="1:4" ht="16.5" customHeight="1">
      <c r="A1058" s="145" t="s">
        <v>93</v>
      </c>
      <c r="B1058" s="176">
        <v>171</v>
      </c>
      <c r="C1058" s="176">
        <v>191</v>
      </c>
      <c r="D1058" s="178">
        <f t="shared" si="16"/>
        <v>111.69590643274854</v>
      </c>
    </row>
    <row r="1059" spans="1:4" ht="16.5" customHeight="1">
      <c r="A1059" s="145" t="s">
        <v>94</v>
      </c>
      <c r="B1059" s="176"/>
      <c r="C1059" s="176">
        <v>0</v>
      </c>
      <c r="D1059" s="178" t="e">
        <f t="shared" si="16"/>
        <v>#DIV/0!</v>
      </c>
    </row>
    <row r="1060" spans="1:4" ht="16.5" customHeight="1">
      <c r="A1060" s="145" t="s">
        <v>95</v>
      </c>
      <c r="B1060" s="176"/>
      <c r="C1060" s="176">
        <v>0</v>
      </c>
      <c r="D1060" s="178" t="e">
        <f t="shared" si="16"/>
        <v>#DIV/0!</v>
      </c>
    </row>
    <row r="1061" spans="1:4" ht="16.5" customHeight="1">
      <c r="A1061" s="145" t="s">
        <v>900</v>
      </c>
      <c r="B1061" s="176"/>
      <c r="C1061" s="176">
        <v>0</v>
      </c>
      <c r="D1061" s="178" t="e">
        <f t="shared" si="16"/>
        <v>#DIV/0!</v>
      </c>
    </row>
    <row r="1062" spans="1:4" ht="16.5" customHeight="1">
      <c r="A1062" s="145" t="s">
        <v>901</v>
      </c>
      <c r="B1062" s="176">
        <f>SUM(B1063:B1075)</f>
        <v>1748</v>
      </c>
      <c r="C1062" s="176">
        <v>1423</v>
      </c>
      <c r="D1062" s="178">
        <f t="shared" si="16"/>
        <v>81.40732265446225</v>
      </c>
    </row>
    <row r="1063" spans="1:4" ht="16.5" customHeight="1">
      <c r="A1063" s="145" t="s">
        <v>93</v>
      </c>
      <c r="B1063" s="176">
        <v>1362</v>
      </c>
      <c r="C1063" s="176">
        <v>1014</v>
      </c>
      <c r="D1063" s="178">
        <f t="shared" si="16"/>
        <v>74.44933920704845</v>
      </c>
    </row>
    <row r="1064" spans="1:4" ht="16.5" customHeight="1">
      <c r="A1064" s="145" t="s">
        <v>94</v>
      </c>
      <c r="B1064" s="176">
        <v>0</v>
      </c>
      <c r="C1064" s="176">
        <v>0</v>
      </c>
      <c r="D1064" s="178" t="e">
        <f t="shared" si="16"/>
        <v>#DIV/0!</v>
      </c>
    </row>
    <row r="1065" spans="1:4" ht="16.5" customHeight="1">
      <c r="A1065" s="145" t="s">
        <v>95</v>
      </c>
      <c r="B1065" s="176">
        <v>0</v>
      </c>
      <c r="C1065" s="176">
        <v>0</v>
      </c>
      <c r="D1065" s="178" t="e">
        <f t="shared" si="16"/>
        <v>#DIV/0!</v>
      </c>
    </row>
    <row r="1066" spans="1:4" ht="16.5" customHeight="1">
      <c r="A1066" s="145" t="s">
        <v>902</v>
      </c>
      <c r="B1066" s="176">
        <v>0</v>
      </c>
      <c r="C1066" s="176">
        <v>0</v>
      </c>
      <c r="D1066" s="178" t="e">
        <f t="shared" si="16"/>
        <v>#DIV/0!</v>
      </c>
    </row>
    <row r="1067" spans="1:4" ht="16.5" customHeight="1">
      <c r="A1067" s="145" t="s">
        <v>903</v>
      </c>
      <c r="B1067" s="176">
        <v>0</v>
      </c>
      <c r="C1067" s="176">
        <v>0</v>
      </c>
      <c r="D1067" s="178" t="e">
        <f t="shared" si="16"/>
        <v>#DIV/0!</v>
      </c>
    </row>
    <row r="1068" spans="1:4" ht="16.5" customHeight="1">
      <c r="A1068" s="145" t="s">
        <v>904</v>
      </c>
      <c r="B1068" s="176">
        <v>0</v>
      </c>
      <c r="C1068" s="176">
        <v>0</v>
      </c>
      <c r="D1068" s="178" t="e">
        <f t="shared" si="16"/>
        <v>#DIV/0!</v>
      </c>
    </row>
    <row r="1069" spans="1:4" ht="16.5" customHeight="1">
      <c r="A1069" s="145" t="s">
        <v>905</v>
      </c>
      <c r="B1069" s="176">
        <v>219</v>
      </c>
      <c r="C1069" s="176">
        <v>205</v>
      </c>
      <c r="D1069" s="178">
        <f t="shared" si="16"/>
        <v>93.60730593607306</v>
      </c>
    </row>
    <row r="1070" spans="1:4" ht="16.5" customHeight="1">
      <c r="A1070" s="145" t="s">
        <v>906</v>
      </c>
      <c r="B1070" s="176">
        <v>0</v>
      </c>
      <c r="C1070" s="176">
        <v>0</v>
      </c>
      <c r="D1070" s="178" t="e">
        <f t="shared" si="16"/>
        <v>#DIV/0!</v>
      </c>
    </row>
    <row r="1071" spans="1:4" ht="16.5" customHeight="1">
      <c r="A1071" s="145" t="s">
        <v>907</v>
      </c>
      <c r="B1071" s="176">
        <v>0</v>
      </c>
      <c r="C1071" s="176">
        <v>0</v>
      </c>
      <c r="D1071" s="178" t="e">
        <f t="shared" si="16"/>
        <v>#DIV/0!</v>
      </c>
    </row>
    <row r="1072" spans="1:4" ht="16.5" customHeight="1">
      <c r="A1072" s="145" t="s">
        <v>908</v>
      </c>
      <c r="B1072" s="176">
        <v>0</v>
      </c>
      <c r="C1072" s="176">
        <v>0</v>
      </c>
      <c r="D1072" s="178" t="e">
        <f t="shared" si="16"/>
        <v>#DIV/0!</v>
      </c>
    </row>
    <row r="1073" spans="1:4" ht="16.5" customHeight="1">
      <c r="A1073" s="145" t="s">
        <v>853</v>
      </c>
      <c r="B1073" s="176">
        <v>0</v>
      </c>
      <c r="C1073" s="176">
        <v>0</v>
      </c>
      <c r="D1073" s="178" t="e">
        <f t="shared" si="16"/>
        <v>#DIV/0!</v>
      </c>
    </row>
    <row r="1074" spans="1:4" ht="16.5" customHeight="1">
      <c r="A1074" s="145" t="s">
        <v>909</v>
      </c>
      <c r="B1074" s="176">
        <v>0</v>
      </c>
      <c r="C1074" s="176">
        <v>0</v>
      </c>
      <c r="D1074" s="178" t="e">
        <f t="shared" si="16"/>
        <v>#DIV/0!</v>
      </c>
    </row>
    <row r="1075" spans="1:4" ht="16.5" customHeight="1">
      <c r="A1075" s="145" t="s">
        <v>910</v>
      </c>
      <c r="B1075" s="176">
        <v>167</v>
      </c>
      <c r="C1075" s="176">
        <v>204</v>
      </c>
      <c r="D1075" s="178">
        <f t="shared" si="16"/>
        <v>122.1556886227545</v>
      </c>
    </row>
    <row r="1076" spans="1:4" ht="16.5" customHeight="1">
      <c r="A1076" s="145" t="s">
        <v>911</v>
      </c>
      <c r="B1076" s="176">
        <f>SUM(B1077:B1082)</f>
        <v>1545</v>
      </c>
      <c r="C1076" s="176">
        <v>1123</v>
      </c>
      <c r="D1076" s="178">
        <f t="shared" si="16"/>
        <v>72.68608414239482</v>
      </c>
    </row>
    <row r="1077" spans="1:4" ht="16.5" customHeight="1">
      <c r="A1077" s="145" t="s">
        <v>93</v>
      </c>
      <c r="B1077" s="176">
        <v>420</v>
      </c>
      <c r="C1077" s="176">
        <v>872</v>
      </c>
      <c r="D1077" s="178">
        <f t="shared" si="16"/>
        <v>207.61904761904765</v>
      </c>
    </row>
    <row r="1078" spans="1:4" ht="16.5" customHeight="1">
      <c r="A1078" s="145" t="s">
        <v>94</v>
      </c>
      <c r="B1078" s="176">
        <v>0</v>
      </c>
      <c r="C1078" s="176">
        <v>0</v>
      </c>
      <c r="D1078" s="178" t="e">
        <f t="shared" si="16"/>
        <v>#DIV/0!</v>
      </c>
    </row>
    <row r="1079" spans="1:4" ht="16.5" customHeight="1">
      <c r="A1079" s="145" t="s">
        <v>95</v>
      </c>
      <c r="B1079" s="176">
        <v>25</v>
      </c>
      <c r="C1079" s="176">
        <v>20</v>
      </c>
      <c r="D1079" s="178">
        <f t="shared" si="16"/>
        <v>80</v>
      </c>
    </row>
    <row r="1080" spans="1:4" ht="16.5" customHeight="1">
      <c r="A1080" s="145" t="s">
        <v>912</v>
      </c>
      <c r="B1080" s="176">
        <v>0</v>
      </c>
      <c r="C1080" s="176">
        <v>0</v>
      </c>
      <c r="D1080" s="178" t="e">
        <f t="shared" si="16"/>
        <v>#DIV/0!</v>
      </c>
    </row>
    <row r="1081" spans="1:4" ht="16.5" customHeight="1">
      <c r="A1081" s="145" t="s">
        <v>913</v>
      </c>
      <c r="B1081" s="176">
        <v>0</v>
      </c>
      <c r="C1081" s="176">
        <v>0</v>
      </c>
      <c r="D1081" s="178" t="e">
        <f t="shared" si="16"/>
        <v>#DIV/0!</v>
      </c>
    </row>
    <row r="1082" spans="1:4" ht="16.5" customHeight="1">
      <c r="A1082" s="145" t="s">
        <v>914</v>
      </c>
      <c r="B1082" s="176">
        <v>1100</v>
      </c>
      <c r="C1082" s="176">
        <v>231</v>
      </c>
      <c r="D1082" s="178">
        <f t="shared" si="16"/>
        <v>21</v>
      </c>
    </row>
    <row r="1083" spans="1:4" ht="16.5" customHeight="1">
      <c r="A1083" s="145" t="s">
        <v>915</v>
      </c>
      <c r="B1083" s="176">
        <f>SUM(B1084:B1090)</f>
        <v>3969</v>
      </c>
      <c r="C1083" s="176">
        <v>7880</v>
      </c>
      <c r="D1083" s="178">
        <f t="shared" si="16"/>
        <v>198.53867472915093</v>
      </c>
    </row>
    <row r="1084" spans="1:4" ht="16.5" customHeight="1">
      <c r="A1084" s="145" t="s">
        <v>93</v>
      </c>
      <c r="B1084" s="176">
        <v>0</v>
      </c>
      <c r="C1084" s="176">
        <v>0</v>
      </c>
      <c r="D1084" s="178" t="e">
        <f t="shared" si="16"/>
        <v>#DIV/0!</v>
      </c>
    </row>
    <row r="1085" spans="1:4" ht="16.5" customHeight="1">
      <c r="A1085" s="145" t="s">
        <v>94</v>
      </c>
      <c r="B1085" s="176">
        <v>0</v>
      </c>
      <c r="C1085" s="176">
        <v>0</v>
      </c>
      <c r="D1085" s="178" t="e">
        <f t="shared" si="16"/>
        <v>#DIV/0!</v>
      </c>
    </row>
    <row r="1086" spans="1:4" ht="16.5" customHeight="1">
      <c r="A1086" s="145" t="s">
        <v>95</v>
      </c>
      <c r="B1086" s="176">
        <v>0</v>
      </c>
      <c r="C1086" s="176">
        <v>0</v>
      </c>
      <c r="D1086" s="178" t="e">
        <f t="shared" si="16"/>
        <v>#DIV/0!</v>
      </c>
    </row>
    <row r="1087" spans="1:4" ht="16.5" customHeight="1">
      <c r="A1087" s="145" t="s">
        <v>916</v>
      </c>
      <c r="B1087" s="176">
        <v>0</v>
      </c>
      <c r="C1087" s="176">
        <v>0</v>
      </c>
      <c r="D1087" s="178" t="e">
        <f t="shared" si="16"/>
        <v>#DIV/0!</v>
      </c>
    </row>
    <row r="1088" spans="1:4" ht="16.5" customHeight="1">
      <c r="A1088" s="145" t="s">
        <v>917</v>
      </c>
      <c r="B1088" s="176">
        <v>1085</v>
      </c>
      <c r="C1088" s="176">
        <v>0</v>
      </c>
      <c r="D1088" s="178">
        <f t="shared" si="16"/>
        <v>0</v>
      </c>
    </row>
    <row r="1089" spans="1:4" ht="16.5" customHeight="1">
      <c r="A1089" s="145" t="s">
        <v>918</v>
      </c>
      <c r="B1089" s="176">
        <v>0</v>
      </c>
      <c r="C1089" s="176"/>
      <c r="D1089" s="178" t="e">
        <f t="shared" si="16"/>
        <v>#DIV/0!</v>
      </c>
    </row>
    <row r="1090" spans="1:4" ht="16.5" customHeight="1">
      <c r="A1090" s="145" t="s">
        <v>919</v>
      </c>
      <c r="B1090" s="176">
        <v>2884</v>
      </c>
      <c r="C1090" s="176">
        <v>7880</v>
      </c>
      <c r="D1090" s="178">
        <f t="shared" si="16"/>
        <v>273.23162274618585</v>
      </c>
    </row>
    <row r="1091" spans="1:4" ht="16.5" customHeight="1">
      <c r="A1091" s="145" t="s">
        <v>920</v>
      </c>
      <c r="B1091" s="176">
        <f>SUM(B1092:B1096)</f>
        <v>1725</v>
      </c>
      <c r="C1091" s="176">
        <v>822</v>
      </c>
      <c r="D1091" s="178">
        <f t="shared" si="16"/>
        <v>47.65217391304348</v>
      </c>
    </row>
    <row r="1092" spans="1:4" ht="16.5" customHeight="1">
      <c r="A1092" s="145" t="s">
        <v>921</v>
      </c>
      <c r="B1092" s="176">
        <v>0</v>
      </c>
      <c r="C1092" s="176">
        <v>0</v>
      </c>
      <c r="D1092" s="178" t="e">
        <f t="shared" si="16"/>
        <v>#DIV/0!</v>
      </c>
    </row>
    <row r="1093" spans="1:4" ht="16.5" customHeight="1">
      <c r="A1093" s="145" t="s">
        <v>922</v>
      </c>
      <c r="B1093" s="176">
        <v>1662</v>
      </c>
      <c r="C1093" s="176">
        <v>0</v>
      </c>
      <c r="D1093" s="178">
        <f t="shared" si="16"/>
        <v>0</v>
      </c>
    </row>
    <row r="1094" spans="1:4" ht="16.5" customHeight="1">
      <c r="A1094" s="145" t="s">
        <v>923</v>
      </c>
      <c r="B1094" s="176">
        <v>0</v>
      </c>
      <c r="C1094" s="176">
        <v>0</v>
      </c>
      <c r="D1094" s="178" t="e">
        <f aca="true" t="shared" si="17" ref="D1094:D1157">C1094/B1094*100</f>
        <v>#DIV/0!</v>
      </c>
    </row>
    <row r="1095" spans="1:4" ht="16.5" customHeight="1">
      <c r="A1095" s="145" t="s">
        <v>924</v>
      </c>
      <c r="B1095" s="176">
        <v>0</v>
      </c>
      <c r="C1095" s="176">
        <v>0</v>
      </c>
      <c r="D1095" s="178" t="e">
        <f t="shared" si="17"/>
        <v>#DIV/0!</v>
      </c>
    </row>
    <row r="1096" spans="1:4" ht="16.5" customHeight="1">
      <c r="A1096" s="145" t="s">
        <v>925</v>
      </c>
      <c r="B1096" s="176">
        <v>63</v>
      </c>
      <c r="C1096" s="176">
        <v>822</v>
      </c>
      <c r="D1096" s="178">
        <f t="shared" si="17"/>
        <v>1304.7619047619048</v>
      </c>
    </row>
    <row r="1097" spans="1:4" s="171" customFormat="1" ht="16.5" customHeight="1">
      <c r="A1097" s="175" t="s">
        <v>926</v>
      </c>
      <c r="B1097" s="179">
        <f>SUM(B1098,B1108,B1114)</f>
        <v>2903</v>
      </c>
      <c r="C1097" s="179">
        <v>2334</v>
      </c>
      <c r="D1097" s="178">
        <f t="shared" si="17"/>
        <v>80.39958663451601</v>
      </c>
    </row>
    <row r="1098" spans="1:4" ht="16.5" customHeight="1">
      <c r="A1098" s="145" t="s">
        <v>927</v>
      </c>
      <c r="B1098" s="176">
        <f>SUM(B1099:B1107)</f>
        <v>1533</v>
      </c>
      <c r="C1098" s="176">
        <v>1216</v>
      </c>
      <c r="D1098" s="178">
        <f t="shared" si="17"/>
        <v>79.32159165035877</v>
      </c>
    </row>
    <row r="1099" spans="1:4" ht="16.5" customHeight="1">
      <c r="A1099" s="145" t="s">
        <v>93</v>
      </c>
      <c r="B1099" s="176">
        <v>588</v>
      </c>
      <c r="C1099" s="176">
        <v>509</v>
      </c>
      <c r="D1099" s="178">
        <f t="shared" si="17"/>
        <v>86.56462585034014</v>
      </c>
    </row>
    <row r="1100" spans="1:4" ht="16.5" customHeight="1">
      <c r="A1100" s="145" t="s">
        <v>94</v>
      </c>
      <c r="B1100" s="176">
        <v>0</v>
      </c>
      <c r="C1100" s="176">
        <v>20</v>
      </c>
      <c r="D1100" s="178" t="e">
        <f t="shared" si="17"/>
        <v>#DIV/0!</v>
      </c>
    </row>
    <row r="1101" spans="1:4" ht="16.5" customHeight="1">
      <c r="A1101" s="145" t="s">
        <v>95</v>
      </c>
      <c r="B1101" s="176">
        <v>0</v>
      </c>
      <c r="C1101" s="176">
        <v>0</v>
      </c>
      <c r="D1101" s="178" t="e">
        <f t="shared" si="17"/>
        <v>#DIV/0!</v>
      </c>
    </row>
    <row r="1102" spans="1:4" ht="16.5" customHeight="1">
      <c r="A1102" s="145" t="s">
        <v>928</v>
      </c>
      <c r="B1102" s="176">
        <v>0</v>
      </c>
      <c r="C1102" s="176">
        <v>0</v>
      </c>
      <c r="D1102" s="178" t="e">
        <f t="shared" si="17"/>
        <v>#DIV/0!</v>
      </c>
    </row>
    <row r="1103" spans="1:4" ht="16.5" customHeight="1">
      <c r="A1103" s="145" t="s">
        <v>929</v>
      </c>
      <c r="B1103" s="176">
        <v>0</v>
      </c>
      <c r="C1103" s="176">
        <v>0</v>
      </c>
      <c r="D1103" s="178" t="e">
        <f t="shared" si="17"/>
        <v>#DIV/0!</v>
      </c>
    </row>
    <row r="1104" spans="1:4" ht="16.5" customHeight="1">
      <c r="A1104" s="145" t="s">
        <v>930</v>
      </c>
      <c r="B1104" s="176">
        <v>0</v>
      </c>
      <c r="C1104" s="176">
        <v>0</v>
      </c>
      <c r="D1104" s="178" t="e">
        <f t="shared" si="17"/>
        <v>#DIV/0!</v>
      </c>
    </row>
    <row r="1105" spans="1:4" ht="16.5" customHeight="1">
      <c r="A1105" s="145" t="s">
        <v>931</v>
      </c>
      <c r="B1105" s="176">
        <v>3</v>
      </c>
      <c r="C1105" s="176">
        <v>0</v>
      </c>
      <c r="D1105" s="178">
        <f t="shared" si="17"/>
        <v>0</v>
      </c>
    </row>
    <row r="1106" spans="1:4" ht="16.5" customHeight="1">
      <c r="A1106" s="145" t="s">
        <v>102</v>
      </c>
      <c r="B1106" s="176">
        <v>264</v>
      </c>
      <c r="C1106" s="176">
        <v>0</v>
      </c>
      <c r="D1106" s="178">
        <f t="shared" si="17"/>
        <v>0</v>
      </c>
    </row>
    <row r="1107" spans="1:4" ht="16.5" customHeight="1">
      <c r="A1107" s="145" t="s">
        <v>932</v>
      </c>
      <c r="B1107" s="176">
        <v>678</v>
      </c>
      <c r="C1107" s="176">
        <v>687</v>
      </c>
      <c r="D1107" s="178">
        <f t="shared" si="17"/>
        <v>101.32743362831857</v>
      </c>
    </row>
    <row r="1108" spans="1:4" ht="16.5" customHeight="1">
      <c r="A1108" s="145" t="s">
        <v>933</v>
      </c>
      <c r="B1108" s="176">
        <f>SUM(B1109:B1113)</f>
        <v>1140</v>
      </c>
      <c r="C1108" s="176">
        <v>1118</v>
      </c>
      <c r="D1108" s="178">
        <f t="shared" si="17"/>
        <v>98.0701754385965</v>
      </c>
    </row>
    <row r="1109" spans="1:4" ht="16.5" customHeight="1">
      <c r="A1109" s="145" t="s">
        <v>93</v>
      </c>
      <c r="B1109" s="176">
        <v>0</v>
      </c>
      <c r="C1109" s="176">
        <v>0</v>
      </c>
      <c r="D1109" s="178" t="e">
        <f t="shared" si="17"/>
        <v>#DIV/0!</v>
      </c>
    </row>
    <row r="1110" spans="1:4" ht="16.5" customHeight="1">
      <c r="A1110" s="145" t="s">
        <v>94</v>
      </c>
      <c r="B1110" s="176">
        <v>0</v>
      </c>
      <c r="C1110" s="176">
        <v>0</v>
      </c>
      <c r="D1110" s="178" t="e">
        <f t="shared" si="17"/>
        <v>#DIV/0!</v>
      </c>
    </row>
    <row r="1111" spans="1:4" ht="16.5" customHeight="1">
      <c r="A1111" s="145" t="s">
        <v>95</v>
      </c>
      <c r="B1111" s="176">
        <v>0</v>
      </c>
      <c r="C1111" s="176">
        <v>0</v>
      </c>
      <c r="D1111" s="178" t="e">
        <f t="shared" si="17"/>
        <v>#DIV/0!</v>
      </c>
    </row>
    <row r="1112" spans="1:4" ht="16.5" customHeight="1">
      <c r="A1112" s="145" t="s">
        <v>934</v>
      </c>
      <c r="B1112" s="176">
        <v>0</v>
      </c>
      <c r="C1112" s="176">
        <v>0</v>
      </c>
      <c r="D1112" s="178" t="e">
        <f t="shared" si="17"/>
        <v>#DIV/0!</v>
      </c>
    </row>
    <row r="1113" spans="1:4" ht="16.5" customHeight="1">
      <c r="A1113" s="145" t="s">
        <v>935</v>
      </c>
      <c r="B1113" s="176">
        <v>1140</v>
      </c>
      <c r="C1113" s="176">
        <v>1118</v>
      </c>
      <c r="D1113" s="178">
        <f t="shared" si="17"/>
        <v>98.0701754385965</v>
      </c>
    </row>
    <row r="1114" spans="1:4" ht="16.5" customHeight="1">
      <c r="A1114" s="145" t="s">
        <v>936</v>
      </c>
      <c r="B1114" s="176">
        <f>SUM(B1115:B1116)</f>
        <v>230</v>
      </c>
      <c r="C1114" s="176">
        <v>0</v>
      </c>
      <c r="D1114" s="178">
        <f t="shared" si="17"/>
        <v>0</v>
      </c>
    </row>
    <row r="1115" spans="1:4" ht="16.5" customHeight="1">
      <c r="A1115" s="145" t="s">
        <v>937</v>
      </c>
      <c r="B1115" s="176">
        <v>0</v>
      </c>
      <c r="C1115" s="176">
        <v>0</v>
      </c>
      <c r="D1115" s="178" t="e">
        <f t="shared" si="17"/>
        <v>#DIV/0!</v>
      </c>
    </row>
    <row r="1116" spans="1:4" ht="16.5" customHeight="1">
      <c r="A1116" s="145" t="s">
        <v>938</v>
      </c>
      <c r="B1116" s="176">
        <v>230</v>
      </c>
      <c r="C1116" s="176">
        <v>0</v>
      </c>
      <c r="D1116" s="178">
        <f t="shared" si="17"/>
        <v>0</v>
      </c>
    </row>
    <row r="1117" spans="1:4" s="171" customFormat="1" ht="16.5" customHeight="1">
      <c r="A1117" s="175" t="s">
        <v>939</v>
      </c>
      <c r="B1117" s="179">
        <f>SUM(B1118,B1125,B1135,B1141,B1144)</f>
        <v>3234</v>
      </c>
      <c r="C1117" s="179">
        <v>311</v>
      </c>
      <c r="D1117" s="178">
        <f t="shared" si="17"/>
        <v>9.616573902288188</v>
      </c>
    </row>
    <row r="1118" spans="1:4" ht="16.5" customHeight="1">
      <c r="A1118" s="145" t="s">
        <v>940</v>
      </c>
      <c r="B1118" s="176">
        <f>SUM(B1119:B1124)</f>
        <v>557</v>
      </c>
      <c r="C1118" s="176">
        <v>50</v>
      </c>
      <c r="D1118" s="178">
        <f t="shared" si="17"/>
        <v>8.976660682226212</v>
      </c>
    </row>
    <row r="1119" spans="1:4" ht="16.5" customHeight="1">
      <c r="A1119" s="145" t="s">
        <v>93</v>
      </c>
      <c r="B1119" s="176">
        <v>337</v>
      </c>
      <c r="C1119" s="176">
        <v>50</v>
      </c>
      <c r="D1119" s="178">
        <f t="shared" si="17"/>
        <v>14.836795252225517</v>
      </c>
    </row>
    <row r="1120" spans="1:4" ht="16.5" customHeight="1">
      <c r="A1120" s="145" t="s">
        <v>94</v>
      </c>
      <c r="B1120" s="176">
        <v>0</v>
      </c>
      <c r="C1120" s="176">
        <v>0</v>
      </c>
      <c r="D1120" s="178" t="e">
        <f t="shared" si="17"/>
        <v>#DIV/0!</v>
      </c>
    </row>
    <row r="1121" spans="1:4" ht="16.5" customHeight="1">
      <c r="A1121" s="145" t="s">
        <v>95</v>
      </c>
      <c r="B1121" s="176">
        <v>0</v>
      </c>
      <c r="C1121" s="176">
        <v>0</v>
      </c>
      <c r="D1121" s="178" t="e">
        <f t="shared" si="17"/>
        <v>#DIV/0!</v>
      </c>
    </row>
    <row r="1122" spans="1:4" ht="17.25" customHeight="1">
      <c r="A1122" s="145" t="s">
        <v>941</v>
      </c>
      <c r="B1122" s="176">
        <v>0</v>
      </c>
      <c r="C1122" s="176">
        <v>0</v>
      </c>
      <c r="D1122" s="178" t="e">
        <f t="shared" si="17"/>
        <v>#DIV/0!</v>
      </c>
    </row>
    <row r="1123" spans="1:4" ht="16.5" customHeight="1">
      <c r="A1123" s="145" t="s">
        <v>102</v>
      </c>
      <c r="B1123" s="176">
        <v>0</v>
      </c>
      <c r="C1123" s="176">
        <v>0</v>
      </c>
      <c r="D1123" s="178" t="e">
        <f t="shared" si="17"/>
        <v>#DIV/0!</v>
      </c>
    </row>
    <row r="1124" spans="1:4" ht="16.5" customHeight="1">
      <c r="A1124" s="145" t="s">
        <v>942</v>
      </c>
      <c r="B1124" s="176">
        <v>220</v>
      </c>
      <c r="C1124" s="176">
        <v>0</v>
      </c>
      <c r="D1124" s="178">
        <f t="shared" si="17"/>
        <v>0</v>
      </c>
    </row>
    <row r="1125" spans="1:4" ht="16.5" customHeight="1">
      <c r="A1125" s="145" t="s">
        <v>943</v>
      </c>
      <c r="B1125" s="176">
        <f>SUM(B1126:B1134)</f>
        <v>97</v>
      </c>
      <c r="C1125" s="176">
        <v>18</v>
      </c>
      <c r="D1125" s="178">
        <f t="shared" si="17"/>
        <v>18.556701030927837</v>
      </c>
    </row>
    <row r="1126" spans="1:4" ht="16.5" customHeight="1">
      <c r="A1126" s="145" t="s">
        <v>944</v>
      </c>
      <c r="B1126" s="176">
        <v>0</v>
      </c>
      <c r="C1126" s="176">
        <v>0</v>
      </c>
      <c r="D1126" s="178" t="e">
        <f t="shared" si="17"/>
        <v>#DIV/0!</v>
      </c>
    </row>
    <row r="1127" spans="1:4" ht="16.5" customHeight="1">
      <c r="A1127" s="145" t="s">
        <v>945</v>
      </c>
      <c r="B1127" s="176">
        <v>0</v>
      </c>
      <c r="C1127" s="176">
        <v>0</v>
      </c>
      <c r="D1127" s="178" t="e">
        <f t="shared" si="17"/>
        <v>#DIV/0!</v>
      </c>
    </row>
    <row r="1128" spans="1:4" ht="16.5" customHeight="1">
      <c r="A1128" s="145" t="s">
        <v>946</v>
      </c>
      <c r="B1128" s="176">
        <v>0</v>
      </c>
      <c r="C1128" s="176">
        <v>0</v>
      </c>
      <c r="D1128" s="178" t="e">
        <f t="shared" si="17"/>
        <v>#DIV/0!</v>
      </c>
    </row>
    <row r="1129" spans="1:4" ht="16.5" customHeight="1">
      <c r="A1129" s="145" t="s">
        <v>947</v>
      </c>
      <c r="B1129" s="176">
        <v>0</v>
      </c>
      <c r="C1129" s="176">
        <v>0</v>
      </c>
      <c r="D1129" s="178" t="e">
        <f t="shared" si="17"/>
        <v>#DIV/0!</v>
      </c>
    </row>
    <row r="1130" spans="1:4" ht="16.5" customHeight="1">
      <c r="A1130" s="145" t="s">
        <v>948</v>
      </c>
      <c r="B1130" s="176">
        <v>0</v>
      </c>
      <c r="C1130" s="176">
        <v>0</v>
      </c>
      <c r="D1130" s="178" t="e">
        <f t="shared" si="17"/>
        <v>#DIV/0!</v>
      </c>
    </row>
    <row r="1131" spans="1:4" ht="16.5" customHeight="1">
      <c r="A1131" s="145" t="s">
        <v>949</v>
      </c>
      <c r="B1131" s="176">
        <v>0</v>
      </c>
      <c r="C1131" s="176">
        <v>0</v>
      </c>
      <c r="D1131" s="178" t="e">
        <f t="shared" si="17"/>
        <v>#DIV/0!</v>
      </c>
    </row>
    <row r="1132" spans="1:4" ht="16.5" customHeight="1">
      <c r="A1132" s="145" t="s">
        <v>950</v>
      </c>
      <c r="B1132" s="176">
        <v>0</v>
      </c>
      <c r="C1132" s="176">
        <v>0</v>
      </c>
      <c r="D1132" s="178" t="e">
        <f t="shared" si="17"/>
        <v>#DIV/0!</v>
      </c>
    </row>
    <row r="1133" spans="1:4" ht="16.5" customHeight="1">
      <c r="A1133" s="145" t="s">
        <v>951</v>
      </c>
      <c r="B1133" s="176">
        <v>0</v>
      </c>
      <c r="C1133" s="176">
        <v>0</v>
      </c>
      <c r="D1133" s="178" t="e">
        <f t="shared" si="17"/>
        <v>#DIV/0!</v>
      </c>
    </row>
    <row r="1134" spans="1:4" ht="16.5" customHeight="1">
      <c r="A1134" s="145" t="s">
        <v>952</v>
      </c>
      <c r="B1134" s="176">
        <v>97</v>
      </c>
      <c r="C1134" s="176">
        <v>18</v>
      </c>
      <c r="D1134" s="178">
        <f t="shared" si="17"/>
        <v>18.556701030927837</v>
      </c>
    </row>
    <row r="1135" spans="1:4" ht="16.5" customHeight="1">
      <c r="A1135" s="145" t="s">
        <v>953</v>
      </c>
      <c r="B1135" s="176">
        <f>SUM(B1136:B1140)</f>
        <v>2363</v>
      </c>
      <c r="C1135" s="176">
        <v>94</v>
      </c>
      <c r="D1135" s="178">
        <f t="shared" si="17"/>
        <v>3.977994075327973</v>
      </c>
    </row>
    <row r="1136" spans="1:4" ht="16.5" customHeight="1">
      <c r="A1136" s="145" t="s">
        <v>954</v>
      </c>
      <c r="B1136" s="176">
        <v>0</v>
      </c>
      <c r="C1136" s="176">
        <v>0</v>
      </c>
      <c r="D1136" s="178" t="e">
        <f t="shared" si="17"/>
        <v>#DIV/0!</v>
      </c>
    </row>
    <row r="1137" spans="1:4" ht="16.5" customHeight="1">
      <c r="A1137" s="145" t="s">
        <v>955</v>
      </c>
      <c r="B1137" s="176">
        <v>0</v>
      </c>
      <c r="C1137" s="176">
        <v>0</v>
      </c>
      <c r="D1137" s="178" t="e">
        <f t="shared" si="17"/>
        <v>#DIV/0!</v>
      </c>
    </row>
    <row r="1138" spans="1:4" ht="16.5" customHeight="1">
      <c r="A1138" s="145" t="s">
        <v>956</v>
      </c>
      <c r="B1138" s="176">
        <v>2000</v>
      </c>
      <c r="C1138" s="176">
        <v>0</v>
      </c>
      <c r="D1138" s="178">
        <f t="shared" si="17"/>
        <v>0</v>
      </c>
    </row>
    <row r="1139" spans="1:4" ht="16.5" customHeight="1">
      <c r="A1139" s="145" t="s">
        <v>957</v>
      </c>
      <c r="B1139" s="176">
        <v>0</v>
      </c>
      <c r="C1139" s="176">
        <v>0</v>
      </c>
      <c r="D1139" s="178" t="e">
        <f t="shared" si="17"/>
        <v>#DIV/0!</v>
      </c>
    </row>
    <row r="1140" spans="1:4" ht="16.5" customHeight="1">
      <c r="A1140" s="145" t="s">
        <v>958</v>
      </c>
      <c r="B1140" s="176">
        <v>363</v>
      </c>
      <c r="C1140" s="176">
        <v>94</v>
      </c>
      <c r="D1140" s="178">
        <f t="shared" si="17"/>
        <v>25.895316804407713</v>
      </c>
    </row>
    <row r="1141" spans="1:4" ht="16.5" customHeight="1">
      <c r="A1141" s="145" t="s">
        <v>959</v>
      </c>
      <c r="B1141" s="176">
        <f>SUM(B1142:B1143)</f>
        <v>0</v>
      </c>
      <c r="C1141" s="176">
        <v>0</v>
      </c>
      <c r="D1141" s="178" t="e">
        <f t="shared" si="17"/>
        <v>#DIV/0!</v>
      </c>
    </row>
    <row r="1142" spans="1:4" ht="16.5" customHeight="1">
      <c r="A1142" s="145" t="s">
        <v>960</v>
      </c>
      <c r="B1142" s="176">
        <v>0</v>
      </c>
      <c r="C1142" s="176">
        <v>0</v>
      </c>
      <c r="D1142" s="178" t="e">
        <f t="shared" si="17"/>
        <v>#DIV/0!</v>
      </c>
    </row>
    <row r="1143" spans="1:4" ht="16.5" customHeight="1">
      <c r="A1143" s="145" t="s">
        <v>961</v>
      </c>
      <c r="B1143" s="176">
        <v>0</v>
      </c>
      <c r="C1143" s="176">
        <v>0</v>
      </c>
      <c r="D1143" s="178" t="e">
        <f t="shared" si="17"/>
        <v>#DIV/0!</v>
      </c>
    </row>
    <row r="1144" spans="1:4" ht="16.5" customHeight="1">
      <c r="A1144" s="145" t="s">
        <v>962</v>
      </c>
      <c r="B1144" s="176">
        <f>SUM(B1145:B1147)</f>
        <v>217</v>
      </c>
      <c r="C1144" s="176">
        <v>149</v>
      </c>
      <c r="D1144" s="178">
        <f t="shared" si="17"/>
        <v>68.66359447004609</v>
      </c>
    </row>
    <row r="1145" spans="1:4" ht="16.5" customHeight="1">
      <c r="A1145" s="145" t="s">
        <v>963</v>
      </c>
      <c r="B1145" s="176">
        <v>104</v>
      </c>
      <c r="C1145" s="176">
        <v>149</v>
      </c>
      <c r="D1145" s="178">
        <f t="shared" si="17"/>
        <v>143.26923076923077</v>
      </c>
    </row>
    <row r="1146" spans="1:4" ht="16.5" customHeight="1">
      <c r="A1146" s="145" t="s">
        <v>964</v>
      </c>
      <c r="B1146" s="176">
        <v>113</v>
      </c>
      <c r="C1146" s="176"/>
      <c r="D1146" s="178">
        <f t="shared" si="17"/>
        <v>0</v>
      </c>
    </row>
    <row r="1147" spans="1:4" s="171" customFormat="1" ht="16.5" customHeight="1">
      <c r="A1147" s="175" t="s">
        <v>965</v>
      </c>
      <c r="B1147" s="179"/>
      <c r="C1147" s="179">
        <v>0</v>
      </c>
      <c r="D1147" s="178" t="e">
        <f t="shared" si="17"/>
        <v>#DIV/0!</v>
      </c>
    </row>
    <row r="1148" spans="1:4" ht="16.5" customHeight="1">
      <c r="A1148" s="145" t="s">
        <v>966</v>
      </c>
      <c r="B1148" s="176"/>
      <c r="C1148" s="176">
        <v>0</v>
      </c>
      <c r="D1148" s="178" t="e">
        <f t="shared" si="17"/>
        <v>#DIV/0!</v>
      </c>
    </row>
    <row r="1149" spans="1:4" ht="16.5" customHeight="1">
      <c r="A1149" s="145" t="s">
        <v>967</v>
      </c>
      <c r="B1149" s="176"/>
      <c r="C1149" s="176">
        <v>0</v>
      </c>
      <c r="D1149" s="178" t="e">
        <f t="shared" si="17"/>
        <v>#DIV/0!</v>
      </c>
    </row>
    <row r="1150" spans="1:4" ht="16.5" customHeight="1">
      <c r="A1150" s="145" t="s">
        <v>968</v>
      </c>
      <c r="B1150" s="176"/>
      <c r="C1150" s="176">
        <v>0</v>
      </c>
      <c r="D1150" s="178" t="e">
        <f t="shared" si="17"/>
        <v>#DIV/0!</v>
      </c>
    </row>
    <row r="1151" spans="1:4" ht="16.5" customHeight="1">
      <c r="A1151" s="145" t="s">
        <v>969</v>
      </c>
      <c r="B1151" s="176"/>
      <c r="C1151" s="176">
        <v>0</v>
      </c>
      <c r="D1151" s="178" t="e">
        <f t="shared" si="17"/>
        <v>#DIV/0!</v>
      </c>
    </row>
    <row r="1152" spans="1:4" ht="16.5" customHeight="1">
      <c r="A1152" s="145" t="s">
        <v>970</v>
      </c>
      <c r="B1152" s="176"/>
      <c r="C1152" s="176">
        <v>0</v>
      </c>
      <c r="D1152" s="178" t="e">
        <f t="shared" si="17"/>
        <v>#DIV/0!</v>
      </c>
    </row>
    <row r="1153" spans="1:4" ht="16.5" customHeight="1">
      <c r="A1153" s="145" t="s">
        <v>732</v>
      </c>
      <c r="B1153" s="176"/>
      <c r="C1153" s="176">
        <v>0</v>
      </c>
      <c r="D1153" s="178" t="e">
        <f t="shared" si="17"/>
        <v>#DIV/0!</v>
      </c>
    </row>
    <row r="1154" spans="1:4" ht="16.5" customHeight="1">
      <c r="A1154" s="145" t="s">
        <v>971</v>
      </c>
      <c r="B1154" s="176"/>
      <c r="C1154" s="176">
        <v>0</v>
      </c>
      <c r="D1154" s="178" t="e">
        <f t="shared" si="17"/>
        <v>#DIV/0!</v>
      </c>
    </row>
    <row r="1155" spans="1:4" ht="16.5" customHeight="1">
      <c r="A1155" s="145" t="s">
        <v>972</v>
      </c>
      <c r="B1155" s="176"/>
      <c r="C1155" s="176">
        <v>0</v>
      </c>
      <c r="D1155" s="178" t="e">
        <f t="shared" si="17"/>
        <v>#DIV/0!</v>
      </c>
    </row>
    <row r="1156" spans="1:4" ht="16.5" customHeight="1">
      <c r="A1156" s="145" t="s">
        <v>973</v>
      </c>
      <c r="B1156" s="176"/>
      <c r="C1156" s="176">
        <v>0</v>
      </c>
      <c r="D1156" s="178" t="e">
        <f t="shared" si="17"/>
        <v>#DIV/0!</v>
      </c>
    </row>
    <row r="1157" spans="1:4" s="171" customFormat="1" ht="16.5" customHeight="1">
      <c r="A1157" s="175" t="s">
        <v>974</v>
      </c>
      <c r="B1157" s="179">
        <f>SUM(B1158,B1185,B1200)</f>
        <v>9756</v>
      </c>
      <c r="C1157" s="179">
        <v>6911</v>
      </c>
      <c r="D1157" s="178">
        <f t="shared" si="17"/>
        <v>70.83845838458384</v>
      </c>
    </row>
    <row r="1158" spans="1:4" ht="16.5" customHeight="1">
      <c r="A1158" s="145" t="s">
        <v>975</v>
      </c>
      <c r="B1158" s="176">
        <f>SUM(B1159:B1184)</f>
        <v>9501</v>
      </c>
      <c r="C1158" s="176">
        <v>6226</v>
      </c>
      <c r="D1158" s="178">
        <f aca="true" t="shared" si="18" ref="D1158:D1221">C1158/B1158*100</f>
        <v>65.52994421639828</v>
      </c>
    </row>
    <row r="1159" spans="1:4" ht="16.5" customHeight="1">
      <c r="A1159" s="145" t="s">
        <v>93</v>
      </c>
      <c r="B1159" s="176">
        <v>4320</v>
      </c>
      <c r="C1159" s="176">
        <v>1878</v>
      </c>
      <c r="D1159" s="178">
        <f t="shared" si="18"/>
        <v>43.47222222222222</v>
      </c>
    </row>
    <row r="1160" spans="1:4" ht="16.5" customHeight="1">
      <c r="A1160" s="145" t="s">
        <v>94</v>
      </c>
      <c r="B1160" s="176">
        <v>1870</v>
      </c>
      <c r="C1160" s="176">
        <v>0</v>
      </c>
      <c r="D1160" s="178">
        <f t="shared" si="18"/>
        <v>0</v>
      </c>
    </row>
    <row r="1161" spans="1:4" ht="16.5" customHeight="1">
      <c r="A1161" s="145" t="s">
        <v>95</v>
      </c>
      <c r="B1161" s="176">
        <v>0</v>
      </c>
      <c r="C1161" s="176">
        <v>0</v>
      </c>
      <c r="D1161" s="178" t="e">
        <f t="shared" si="18"/>
        <v>#DIV/0!</v>
      </c>
    </row>
    <row r="1162" spans="1:4" ht="16.5" customHeight="1">
      <c r="A1162" s="145" t="s">
        <v>976</v>
      </c>
      <c r="B1162" s="176">
        <v>0</v>
      </c>
      <c r="C1162" s="176">
        <v>140</v>
      </c>
      <c r="D1162" s="178" t="e">
        <f t="shared" si="18"/>
        <v>#DIV/0!</v>
      </c>
    </row>
    <row r="1163" spans="1:4" ht="16.5" customHeight="1">
      <c r="A1163" s="145" t="s">
        <v>977</v>
      </c>
      <c r="B1163" s="176">
        <v>517</v>
      </c>
      <c r="C1163" s="176">
        <v>1596</v>
      </c>
      <c r="D1163" s="178">
        <f t="shared" si="18"/>
        <v>308.70406189555126</v>
      </c>
    </row>
    <row r="1164" spans="1:4" ht="16.5" customHeight="1">
      <c r="A1164" s="145" t="s">
        <v>978</v>
      </c>
      <c r="B1164" s="176">
        <v>0</v>
      </c>
      <c r="C1164" s="176"/>
      <c r="D1164" s="178" t="e">
        <f t="shared" si="18"/>
        <v>#DIV/0!</v>
      </c>
    </row>
    <row r="1165" spans="1:4" ht="16.5" customHeight="1">
      <c r="A1165" s="145" t="s">
        <v>979</v>
      </c>
      <c r="B1165" s="176">
        <v>0</v>
      </c>
      <c r="C1165" s="176">
        <v>0</v>
      </c>
      <c r="D1165" s="178" t="e">
        <f t="shared" si="18"/>
        <v>#DIV/0!</v>
      </c>
    </row>
    <row r="1166" spans="1:4" ht="16.5" customHeight="1">
      <c r="A1166" s="145" t="s">
        <v>980</v>
      </c>
      <c r="B1166" s="176">
        <v>628</v>
      </c>
      <c r="C1166" s="176">
        <v>0</v>
      </c>
      <c r="D1166" s="178">
        <f t="shared" si="18"/>
        <v>0</v>
      </c>
    </row>
    <row r="1167" spans="1:4" ht="16.5" customHeight="1">
      <c r="A1167" s="145" t="s">
        <v>981</v>
      </c>
      <c r="B1167" s="176">
        <v>0</v>
      </c>
      <c r="C1167" s="176">
        <v>110</v>
      </c>
      <c r="D1167" s="178" t="e">
        <f t="shared" si="18"/>
        <v>#DIV/0!</v>
      </c>
    </row>
    <row r="1168" spans="1:4" ht="16.5" customHeight="1">
      <c r="A1168" s="145" t="s">
        <v>982</v>
      </c>
      <c r="B1168" s="176">
        <v>0</v>
      </c>
      <c r="C1168" s="176"/>
      <c r="D1168" s="178" t="e">
        <f t="shared" si="18"/>
        <v>#DIV/0!</v>
      </c>
    </row>
    <row r="1169" spans="1:4" ht="16.5" customHeight="1">
      <c r="A1169" s="145" t="s">
        <v>983</v>
      </c>
      <c r="B1169" s="176">
        <v>258</v>
      </c>
      <c r="C1169" s="176"/>
      <c r="D1169" s="178">
        <f t="shared" si="18"/>
        <v>0</v>
      </c>
    </row>
    <row r="1170" spans="1:4" ht="16.5" customHeight="1">
      <c r="A1170" s="145" t="s">
        <v>984</v>
      </c>
      <c r="B1170" s="176">
        <v>0</v>
      </c>
      <c r="C1170" s="176"/>
      <c r="D1170" s="178" t="e">
        <f t="shared" si="18"/>
        <v>#DIV/0!</v>
      </c>
    </row>
    <row r="1171" spans="1:4" ht="16.5" customHeight="1">
      <c r="A1171" s="145" t="s">
        <v>985</v>
      </c>
      <c r="B1171" s="176">
        <v>0</v>
      </c>
      <c r="C1171" s="176"/>
      <c r="D1171" s="178" t="e">
        <f t="shared" si="18"/>
        <v>#DIV/0!</v>
      </c>
    </row>
    <row r="1172" spans="1:4" ht="16.5" customHeight="1">
      <c r="A1172" s="145" t="s">
        <v>986</v>
      </c>
      <c r="B1172" s="176">
        <v>0</v>
      </c>
      <c r="C1172" s="176"/>
      <c r="D1172" s="178" t="e">
        <f t="shared" si="18"/>
        <v>#DIV/0!</v>
      </c>
    </row>
    <row r="1173" spans="1:4" ht="16.5" customHeight="1">
      <c r="A1173" s="145" t="s">
        <v>987</v>
      </c>
      <c r="B1173" s="176">
        <v>0</v>
      </c>
      <c r="C1173" s="176"/>
      <c r="D1173" s="178" t="e">
        <f t="shared" si="18"/>
        <v>#DIV/0!</v>
      </c>
    </row>
    <row r="1174" spans="1:4" ht="16.5" customHeight="1">
      <c r="A1174" s="145" t="s">
        <v>988</v>
      </c>
      <c r="B1174" s="176">
        <v>0</v>
      </c>
      <c r="C1174" s="176"/>
      <c r="D1174" s="178" t="e">
        <f t="shared" si="18"/>
        <v>#DIV/0!</v>
      </c>
    </row>
    <row r="1175" spans="1:4" ht="16.5" customHeight="1">
      <c r="A1175" s="145" t="s">
        <v>989</v>
      </c>
      <c r="B1175" s="176">
        <v>0</v>
      </c>
      <c r="C1175" s="176"/>
      <c r="D1175" s="178" t="e">
        <f t="shared" si="18"/>
        <v>#DIV/0!</v>
      </c>
    </row>
    <row r="1176" spans="1:4" ht="16.5" customHeight="1">
      <c r="A1176" s="145" t="s">
        <v>990</v>
      </c>
      <c r="B1176" s="176">
        <v>0</v>
      </c>
      <c r="C1176" s="176"/>
      <c r="D1176" s="178" t="e">
        <f t="shared" si="18"/>
        <v>#DIV/0!</v>
      </c>
    </row>
    <row r="1177" spans="1:4" ht="16.5" customHeight="1">
      <c r="A1177" s="145" t="s">
        <v>991</v>
      </c>
      <c r="B1177" s="176">
        <v>0</v>
      </c>
      <c r="C1177" s="176">
        <v>0</v>
      </c>
      <c r="D1177" s="178" t="e">
        <f t="shared" si="18"/>
        <v>#DIV/0!</v>
      </c>
    </row>
    <row r="1178" spans="1:4" ht="16.5" customHeight="1">
      <c r="A1178" s="145" t="s">
        <v>992</v>
      </c>
      <c r="B1178" s="176">
        <v>0</v>
      </c>
      <c r="C1178" s="176">
        <v>0</v>
      </c>
      <c r="D1178" s="178" t="e">
        <f t="shared" si="18"/>
        <v>#DIV/0!</v>
      </c>
    </row>
    <row r="1179" spans="1:4" ht="16.5" customHeight="1">
      <c r="A1179" s="145" t="s">
        <v>993</v>
      </c>
      <c r="B1179" s="176">
        <v>0</v>
      </c>
      <c r="C1179" s="176">
        <v>0</v>
      </c>
      <c r="D1179" s="178" t="e">
        <f t="shared" si="18"/>
        <v>#DIV/0!</v>
      </c>
    </row>
    <row r="1180" spans="1:4" ht="16.5" customHeight="1">
      <c r="A1180" s="145" t="s">
        <v>994</v>
      </c>
      <c r="B1180" s="176">
        <v>0</v>
      </c>
      <c r="C1180" s="176">
        <v>0</v>
      </c>
      <c r="D1180" s="178" t="e">
        <f t="shared" si="18"/>
        <v>#DIV/0!</v>
      </c>
    </row>
    <row r="1181" spans="1:4" ht="16.5" customHeight="1">
      <c r="A1181" s="145" t="s">
        <v>995</v>
      </c>
      <c r="B1181" s="176">
        <v>0</v>
      </c>
      <c r="C1181" s="176">
        <v>0</v>
      </c>
      <c r="D1181" s="178" t="e">
        <f t="shared" si="18"/>
        <v>#DIV/0!</v>
      </c>
    </row>
    <row r="1182" spans="1:4" ht="16.5" customHeight="1">
      <c r="A1182" s="145" t="s">
        <v>996</v>
      </c>
      <c r="B1182" s="176">
        <v>0</v>
      </c>
      <c r="C1182" s="176">
        <v>0</v>
      </c>
      <c r="D1182" s="178" t="e">
        <f t="shared" si="18"/>
        <v>#DIV/0!</v>
      </c>
    </row>
    <row r="1183" spans="1:4" ht="16.5" customHeight="1">
      <c r="A1183" s="145" t="s">
        <v>102</v>
      </c>
      <c r="B1183" s="176">
        <v>425</v>
      </c>
      <c r="C1183" s="176">
        <v>402</v>
      </c>
      <c r="D1183" s="178">
        <f t="shared" si="18"/>
        <v>94.58823529411765</v>
      </c>
    </row>
    <row r="1184" spans="1:4" ht="16.5" customHeight="1">
      <c r="A1184" s="145" t="s">
        <v>997</v>
      </c>
      <c r="B1184" s="176">
        <v>1483</v>
      </c>
      <c r="C1184" s="176">
        <v>2100</v>
      </c>
      <c r="D1184" s="178">
        <f t="shared" si="18"/>
        <v>141.6048550236008</v>
      </c>
    </row>
    <row r="1185" spans="1:4" ht="16.5" customHeight="1">
      <c r="A1185" s="145" t="s">
        <v>998</v>
      </c>
      <c r="B1185" s="176">
        <f>SUM(B1186:B1199)</f>
        <v>255</v>
      </c>
      <c r="C1185" s="176">
        <v>503</v>
      </c>
      <c r="D1185" s="178">
        <f t="shared" si="18"/>
        <v>197.2549019607843</v>
      </c>
    </row>
    <row r="1186" spans="1:4" ht="16.5" customHeight="1">
      <c r="A1186" s="145" t="s">
        <v>93</v>
      </c>
      <c r="B1186" s="176">
        <v>99</v>
      </c>
      <c r="C1186" s="176">
        <v>130</v>
      </c>
      <c r="D1186" s="178">
        <f t="shared" si="18"/>
        <v>131.31313131313132</v>
      </c>
    </row>
    <row r="1187" spans="1:4" ht="16.5" customHeight="1">
      <c r="A1187" s="145" t="s">
        <v>94</v>
      </c>
      <c r="B1187" s="176">
        <v>0</v>
      </c>
      <c r="C1187" s="176">
        <v>0</v>
      </c>
      <c r="D1187" s="178" t="e">
        <f t="shared" si="18"/>
        <v>#DIV/0!</v>
      </c>
    </row>
    <row r="1188" spans="1:4" ht="16.5" customHeight="1">
      <c r="A1188" s="145" t="s">
        <v>95</v>
      </c>
      <c r="B1188" s="176">
        <v>0</v>
      </c>
      <c r="C1188" s="176">
        <v>0</v>
      </c>
      <c r="D1188" s="178" t="e">
        <f t="shared" si="18"/>
        <v>#DIV/0!</v>
      </c>
    </row>
    <row r="1189" spans="1:4" ht="16.5" customHeight="1">
      <c r="A1189" s="145" t="s">
        <v>999</v>
      </c>
      <c r="B1189" s="176">
        <v>0</v>
      </c>
      <c r="C1189" s="176">
        <v>0</v>
      </c>
      <c r="D1189" s="178" t="e">
        <f t="shared" si="18"/>
        <v>#DIV/0!</v>
      </c>
    </row>
    <row r="1190" spans="1:4" ht="16.5" customHeight="1">
      <c r="A1190" s="145" t="s">
        <v>1000</v>
      </c>
      <c r="B1190" s="176">
        <v>0</v>
      </c>
      <c r="C1190" s="176">
        <v>0</v>
      </c>
      <c r="D1190" s="178" t="e">
        <f t="shared" si="18"/>
        <v>#DIV/0!</v>
      </c>
    </row>
    <row r="1191" spans="1:4" ht="16.5" customHeight="1">
      <c r="A1191" s="145" t="s">
        <v>1001</v>
      </c>
      <c r="B1191" s="176">
        <v>0</v>
      </c>
      <c r="C1191" s="176">
        <v>0</v>
      </c>
      <c r="D1191" s="178" t="e">
        <f t="shared" si="18"/>
        <v>#DIV/0!</v>
      </c>
    </row>
    <row r="1192" spans="1:4" ht="16.5" customHeight="1">
      <c r="A1192" s="145" t="s">
        <v>1002</v>
      </c>
      <c r="B1192" s="176">
        <v>0</v>
      </c>
      <c r="C1192" s="176">
        <v>0</v>
      </c>
      <c r="D1192" s="178" t="e">
        <f t="shared" si="18"/>
        <v>#DIV/0!</v>
      </c>
    </row>
    <row r="1193" spans="1:4" ht="16.5" customHeight="1">
      <c r="A1193" s="145" t="s">
        <v>1003</v>
      </c>
      <c r="B1193" s="176">
        <v>0</v>
      </c>
      <c r="C1193" s="176">
        <v>0</v>
      </c>
      <c r="D1193" s="178" t="e">
        <f t="shared" si="18"/>
        <v>#DIV/0!</v>
      </c>
    </row>
    <row r="1194" spans="1:4" ht="16.5" customHeight="1">
      <c r="A1194" s="145" t="s">
        <v>1004</v>
      </c>
      <c r="B1194" s="176">
        <v>153</v>
      </c>
      <c r="C1194" s="176">
        <v>200</v>
      </c>
      <c r="D1194" s="178">
        <f t="shared" si="18"/>
        <v>130.718954248366</v>
      </c>
    </row>
    <row r="1195" spans="1:4" ht="16.5" customHeight="1">
      <c r="A1195" s="145" t="s">
        <v>1005</v>
      </c>
      <c r="B1195" s="176">
        <v>0</v>
      </c>
      <c r="C1195" s="176">
        <v>0</v>
      </c>
      <c r="D1195" s="178" t="e">
        <f t="shared" si="18"/>
        <v>#DIV/0!</v>
      </c>
    </row>
    <row r="1196" spans="1:4" ht="16.5" customHeight="1">
      <c r="A1196" s="145" t="s">
        <v>1006</v>
      </c>
      <c r="B1196" s="176">
        <v>0</v>
      </c>
      <c r="C1196" s="176">
        <v>0</v>
      </c>
      <c r="D1196" s="178" t="e">
        <f t="shared" si="18"/>
        <v>#DIV/0!</v>
      </c>
    </row>
    <row r="1197" spans="1:4" ht="16.5" customHeight="1">
      <c r="A1197" s="145" t="s">
        <v>1007</v>
      </c>
      <c r="B1197" s="176">
        <v>0</v>
      </c>
      <c r="C1197" s="176">
        <v>0</v>
      </c>
      <c r="D1197" s="178" t="e">
        <f t="shared" si="18"/>
        <v>#DIV/0!</v>
      </c>
    </row>
    <row r="1198" spans="1:4" ht="16.5" customHeight="1">
      <c r="A1198" s="145" t="s">
        <v>1008</v>
      </c>
      <c r="B1198" s="176">
        <v>0</v>
      </c>
      <c r="C1198" s="176">
        <v>0</v>
      </c>
      <c r="D1198" s="178" t="e">
        <f t="shared" si="18"/>
        <v>#DIV/0!</v>
      </c>
    </row>
    <row r="1199" spans="1:4" ht="16.5" customHeight="1">
      <c r="A1199" s="145" t="s">
        <v>1009</v>
      </c>
      <c r="B1199" s="176">
        <v>3</v>
      </c>
      <c r="C1199" s="176">
        <v>173</v>
      </c>
      <c r="D1199" s="178">
        <f t="shared" si="18"/>
        <v>5766.666666666666</v>
      </c>
    </row>
    <row r="1200" spans="1:4" ht="16.5" customHeight="1">
      <c r="A1200" s="145" t="s">
        <v>1010</v>
      </c>
      <c r="B1200" s="176"/>
      <c r="C1200" s="176">
        <v>182</v>
      </c>
      <c r="D1200" s="178" t="e">
        <f t="shared" si="18"/>
        <v>#DIV/0!</v>
      </c>
    </row>
    <row r="1201" spans="1:4" ht="16.5" customHeight="1">
      <c r="A1201" s="145" t="s">
        <v>1011</v>
      </c>
      <c r="B1201" s="176"/>
      <c r="C1201" s="176">
        <v>182</v>
      </c>
      <c r="D1201" s="178" t="e">
        <f t="shared" si="18"/>
        <v>#DIV/0!</v>
      </c>
    </row>
    <row r="1202" spans="1:4" s="171" customFormat="1" ht="16.5" customHeight="1">
      <c r="A1202" s="175" t="s">
        <v>1012</v>
      </c>
      <c r="B1202" s="179">
        <f>SUM(B1203,B1214,B1218)</f>
        <v>23645</v>
      </c>
      <c r="C1202" s="179">
        <v>22776</v>
      </c>
      <c r="D1202" s="178">
        <f t="shared" si="18"/>
        <v>96.3248043983929</v>
      </c>
    </row>
    <row r="1203" spans="1:4" ht="16.5" customHeight="1">
      <c r="A1203" s="145" t="s">
        <v>1013</v>
      </c>
      <c r="B1203" s="176">
        <f>SUM(B1204:B1213)</f>
        <v>6042</v>
      </c>
      <c r="C1203" s="176">
        <v>11675</v>
      </c>
      <c r="D1203" s="178">
        <f t="shared" si="18"/>
        <v>193.23071830519694</v>
      </c>
    </row>
    <row r="1204" spans="1:4" ht="16.5" customHeight="1">
      <c r="A1204" s="145" t="s">
        <v>1014</v>
      </c>
      <c r="B1204" s="176">
        <v>0</v>
      </c>
      <c r="C1204" s="176">
        <v>0</v>
      </c>
      <c r="D1204" s="178" t="e">
        <f t="shared" si="18"/>
        <v>#DIV/0!</v>
      </c>
    </row>
    <row r="1205" spans="1:4" ht="16.5" customHeight="1">
      <c r="A1205" s="145" t="s">
        <v>1015</v>
      </c>
      <c r="B1205" s="176">
        <v>0</v>
      </c>
      <c r="C1205" s="176">
        <v>0</v>
      </c>
      <c r="D1205" s="178" t="e">
        <f t="shared" si="18"/>
        <v>#DIV/0!</v>
      </c>
    </row>
    <row r="1206" spans="1:4" ht="16.5" customHeight="1">
      <c r="A1206" s="145" t="s">
        <v>1016</v>
      </c>
      <c r="B1206" s="176">
        <v>1866</v>
      </c>
      <c r="C1206" s="176">
        <v>0</v>
      </c>
      <c r="D1206" s="178">
        <f t="shared" si="18"/>
        <v>0</v>
      </c>
    </row>
    <row r="1207" spans="1:4" ht="16.5" customHeight="1">
      <c r="A1207" s="145" t="s">
        <v>1017</v>
      </c>
      <c r="B1207" s="176">
        <v>0</v>
      </c>
      <c r="C1207" s="176">
        <v>0</v>
      </c>
      <c r="D1207" s="178" t="e">
        <f t="shared" si="18"/>
        <v>#DIV/0!</v>
      </c>
    </row>
    <row r="1208" spans="1:4" ht="16.5" customHeight="1">
      <c r="A1208" s="145" t="s">
        <v>1018</v>
      </c>
      <c r="B1208" s="176">
        <v>0</v>
      </c>
      <c r="C1208" s="176">
        <v>0</v>
      </c>
      <c r="D1208" s="178" t="e">
        <f t="shared" si="18"/>
        <v>#DIV/0!</v>
      </c>
    </row>
    <row r="1209" spans="1:4" ht="16.5" customHeight="1">
      <c r="A1209" s="145" t="s">
        <v>1019</v>
      </c>
      <c r="B1209" s="176">
        <v>0</v>
      </c>
      <c r="C1209" s="176">
        <v>0</v>
      </c>
      <c r="D1209" s="178" t="e">
        <f t="shared" si="18"/>
        <v>#DIV/0!</v>
      </c>
    </row>
    <row r="1210" spans="1:4" ht="16.5" customHeight="1">
      <c r="A1210" s="145" t="s">
        <v>1020</v>
      </c>
      <c r="B1210" s="176">
        <v>0</v>
      </c>
      <c r="C1210" s="176">
        <v>1000</v>
      </c>
      <c r="D1210" s="178" t="e">
        <f t="shared" si="18"/>
        <v>#DIV/0!</v>
      </c>
    </row>
    <row r="1211" spans="1:4" ht="16.5" customHeight="1">
      <c r="A1211" s="145" t="s">
        <v>1021</v>
      </c>
      <c r="B1211" s="176">
        <v>1932</v>
      </c>
      <c r="C1211" s="176"/>
      <c r="D1211" s="178">
        <f t="shared" si="18"/>
        <v>0</v>
      </c>
    </row>
    <row r="1212" spans="1:4" ht="16.5" customHeight="1">
      <c r="A1212" s="145" t="s">
        <v>1022</v>
      </c>
      <c r="B1212" s="176">
        <v>0</v>
      </c>
      <c r="C1212" s="176"/>
      <c r="D1212" s="178" t="e">
        <f t="shared" si="18"/>
        <v>#DIV/0!</v>
      </c>
    </row>
    <row r="1213" spans="1:4" ht="16.5" customHeight="1">
      <c r="A1213" s="145" t="s">
        <v>1023</v>
      </c>
      <c r="B1213" s="176">
        <v>2244</v>
      </c>
      <c r="C1213" s="176">
        <v>10675</v>
      </c>
      <c r="D1213" s="178">
        <f t="shared" si="18"/>
        <v>475.71301247771834</v>
      </c>
    </row>
    <row r="1214" spans="1:4" ht="16.5" customHeight="1">
      <c r="A1214" s="145" t="s">
        <v>1024</v>
      </c>
      <c r="B1214" s="176">
        <f>SUM(B1215:B1217)</f>
        <v>12570</v>
      </c>
      <c r="C1214" s="176">
        <v>6764</v>
      </c>
      <c r="D1214" s="178">
        <f t="shared" si="18"/>
        <v>53.81066030230708</v>
      </c>
    </row>
    <row r="1215" spans="1:4" ht="16.5" customHeight="1">
      <c r="A1215" s="145" t="s">
        <v>1025</v>
      </c>
      <c r="B1215" s="176">
        <v>12570</v>
      </c>
      <c r="C1215" s="176">
        <v>6751</v>
      </c>
      <c r="D1215" s="178">
        <f t="shared" si="18"/>
        <v>53.70723945902943</v>
      </c>
    </row>
    <row r="1216" spans="1:4" ht="16.5" customHeight="1">
      <c r="A1216" s="145" t="s">
        <v>1026</v>
      </c>
      <c r="B1216" s="176">
        <v>0</v>
      </c>
      <c r="C1216" s="176">
        <v>13</v>
      </c>
      <c r="D1216" s="178" t="e">
        <f t="shared" si="18"/>
        <v>#DIV/0!</v>
      </c>
    </row>
    <row r="1217" spans="1:4" ht="16.5" customHeight="1">
      <c r="A1217" s="145" t="s">
        <v>1027</v>
      </c>
      <c r="B1217" s="176">
        <v>0</v>
      </c>
      <c r="C1217" s="176">
        <v>0</v>
      </c>
      <c r="D1217" s="178" t="e">
        <f t="shared" si="18"/>
        <v>#DIV/0!</v>
      </c>
    </row>
    <row r="1218" spans="1:4" ht="16.5" customHeight="1">
      <c r="A1218" s="145" t="s">
        <v>1028</v>
      </c>
      <c r="B1218" s="176">
        <f>SUM(B1219:B1221)</f>
        <v>5033</v>
      </c>
      <c r="C1218" s="176">
        <v>4337</v>
      </c>
      <c r="D1218" s="178">
        <f t="shared" si="18"/>
        <v>86.17126962050466</v>
      </c>
    </row>
    <row r="1219" spans="1:4" ht="16.5" customHeight="1">
      <c r="A1219" s="145" t="s">
        <v>1029</v>
      </c>
      <c r="B1219" s="176">
        <v>0</v>
      </c>
      <c r="C1219" s="176">
        <v>0</v>
      </c>
      <c r="D1219" s="178" t="e">
        <f t="shared" si="18"/>
        <v>#DIV/0!</v>
      </c>
    </row>
    <row r="1220" spans="1:4" ht="16.5" customHeight="1">
      <c r="A1220" s="145" t="s">
        <v>1030</v>
      </c>
      <c r="B1220" s="176">
        <v>4423</v>
      </c>
      <c r="C1220" s="176">
        <v>4337</v>
      </c>
      <c r="D1220" s="178">
        <f t="shared" si="18"/>
        <v>98.05561835858015</v>
      </c>
    </row>
    <row r="1221" spans="1:4" ht="16.5" customHeight="1">
      <c r="A1221" s="145" t="s">
        <v>1031</v>
      </c>
      <c r="B1221" s="176">
        <v>610</v>
      </c>
      <c r="C1221" s="176">
        <v>0</v>
      </c>
      <c r="D1221" s="178">
        <f t="shared" si="18"/>
        <v>0</v>
      </c>
    </row>
    <row r="1222" spans="1:4" s="171" customFormat="1" ht="16.5" customHeight="1">
      <c r="A1222" s="175" t="s">
        <v>1032</v>
      </c>
      <c r="B1222" s="179">
        <f>SUM(B1223,B1238,B1252,B1257,B1263)</f>
        <v>7293</v>
      </c>
      <c r="C1222" s="179">
        <v>1072</v>
      </c>
      <c r="D1222" s="178">
        <f aca="true" t="shared" si="19" ref="D1222:D1285">C1222/B1222*100</f>
        <v>14.699026463732345</v>
      </c>
    </row>
    <row r="1223" spans="1:4" ht="16.5" customHeight="1">
      <c r="A1223" s="145" t="s">
        <v>1033</v>
      </c>
      <c r="B1223" s="176">
        <f>SUM(B1224:B1237)</f>
        <v>814</v>
      </c>
      <c r="C1223" s="176">
        <v>1039</v>
      </c>
      <c r="D1223" s="178">
        <f t="shared" si="19"/>
        <v>127.64127764127764</v>
      </c>
    </row>
    <row r="1224" spans="1:4" ht="16.5" customHeight="1">
      <c r="A1224" s="145" t="s">
        <v>93</v>
      </c>
      <c r="B1224" s="176">
        <v>0</v>
      </c>
      <c r="C1224" s="176">
        <v>368</v>
      </c>
      <c r="D1224" s="178" t="e">
        <f t="shared" si="19"/>
        <v>#DIV/0!</v>
      </c>
    </row>
    <row r="1225" spans="1:4" ht="16.5" customHeight="1">
      <c r="A1225" s="145" t="s">
        <v>94</v>
      </c>
      <c r="B1225" s="176">
        <v>0</v>
      </c>
      <c r="C1225" s="176">
        <v>117</v>
      </c>
      <c r="D1225" s="178" t="e">
        <f t="shared" si="19"/>
        <v>#DIV/0!</v>
      </c>
    </row>
    <row r="1226" spans="1:4" ht="16.5" customHeight="1">
      <c r="A1226" s="145" t="s">
        <v>95</v>
      </c>
      <c r="B1226" s="176">
        <v>0</v>
      </c>
      <c r="C1226" s="176">
        <v>0</v>
      </c>
      <c r="D1226" s="178" t="e">
        <f t="shared" si="19"/>
        <v>#DIV/0!</v>
      </c>
    </row>
    <row r="1227" spans="1:4" ht="16.5" customHeight="1">
      <c r="A1227" s="145" t="s">
        <v>1034</v>
      </c>
      <c r="B1227" s="176">
        <v>0</v>
      </c>
      <c r="C1227" s="176">
        <v>0</v>
      </c>
      <c r="D1227" s="178" t="e">
        <f t="shared" si="19"/>
        <v>#DIV/0!</v>
      </c>
    </row>
    <row r="1228" spans="1:4" ht="16.5" customHeight="1">
      <c r="A1228" s="145" t="s">
        <v>1035</v>
      </c>
      <c r="B1228" s="176">
        <v>0</v>
      </c>
      <c r="C1228" s="176">
        <v>0</v>
      </c>
      <c r="D1228" s="178" t="e">
        <f t="shared" si="19"/>
        <v>#DIV/0!</v>
      </c>
    </row>
    <row r="1229" spans="1:4" ht="16.5" customHeight="1">
      <c r="A1229" s="145" t="s">
        <v>1036</v>
      </c>
      <c r="B1229" s="176">
        <v>0</v>
      </c>
      <c r="C1229" s="176">
        <v>0</v>
      </c>
      <c r="D1229" s="178" t="e">
        <f t="shared" si="19"/>
        <v>#DIV/0!</v>
      </c>
    </row>
    <row r="1230" spans="1:4" ht="16.5" customHeight="1">
      <c r="A1230" s="145" t="s">
        <v>1037</v>
      </c>
      <c r="B1230" s="176">
        <v>0</v>
      </c>
      <c r="C1230" s="176">
        <v>0</v>
      </c>
      <c r="D1230" s="178" t="e">
        <f t="shared" si="19"/>
        <v>#DIV/0!</v>
      </c>
    </row>
    <row r="1231" spans="1:4" ht="16.5" customHeight="1">
      <c r="A1231" s="145" t="s">
        <v>1038</v>
      </c>
      <c r="B1231" s="176">
        <v>0</v>
      </c>
      <c r="C1231" s="176">
        <v>0</v>
      </c>
      <c r="D1231" s="178" t="e">
        <f t="shared" si="19"/>
        <v>#DIV/0!</v>
      </c>
    </row>
    <row r="1232" spans="1:4" ht="16.5" customHeight="1">
      <c r="A1232" s="145" t="s">
        <v>1039</v>
      </c>
      <c r="B1232" s="176">
        <v>0</v>
      </c>
      <c r="C1232" s="176">
        <v>0</v>
      </c>
      <c r="D1232" s="178" t="e">
        <f t="shared" si="19"/>
        <v>#DIV/0!</v>
      </c>
    </row>
    <row r="1233" spans="1:4" ht="16.5" customHeight="1">
      <c r="A1233" s="145" t="s">
        <v>1040</v>
      </c>
      <c r="B1233" s="176">
        <v>0</v>
      </c>
      <c r="C1233" s="176">
        <v>0</v>
      </c>
      <c r="D1233" s="178" t="e">
        <f t="shared" si="19"/>
        <v>#DIV/0!</v>
      </c>
    </row>
    <row r="1234" spans="1:4" ht="16.5" customHeight="1">
      <c r="A1234" s="145" t="s">
        <v>1041</v>
      </c>
      <c r="B1234" s="176">
        <v>441</v>
      </c>
      <c r="C1234" s="176">
        <v>0</v>
      </c>
      <c r="D1234" s="178">
        <f t="shared" si="19"/>
        <v>0</v>
      </c>
    </row>
    <row r="1235" spans="1:4" ht="16.5" customHeight="1">
      <c r="A1235" s="145" t="s">
        <v>1042</v>
      </c>
      <c r="B1235" s="176">
        <v>0</v>
      </c>
      <c r="C1235" s="176">
        <v>0</v>
      </c>
      <c r="D1235" s="178" t="e">
        <f t="shared" si="19"/>
        <v>#DIV/0!</v>
      </c>
    </row>
    <row r="1236" spans="1:4" ht="16.5" customHeight="1">
      <c r="A1236" s="145" t="s">
        <v>102</v>
      </c>
      <c r="B1236" s="176">
        <v>146</v>
      </c>
      <c r="C1236" s="176">
        <v>181</v>
      </c>
      <c r="D1236" s="178">
        <f t="shared" si="19"/>
        <v>123.97260273972603</v>
      </c>
    </row>
    <row r="1237" spans="1:4" ht="16.5" customHeight="1">
      <c r="A1237" s="145" t="s">
        <v>1043</v>
      </c>
      <c r="B1237" s="176">
        <v>227</v>
      </c>
      <c r="C1237" s="176">
        <v>373</v>
      </c>
      <c r="D1237" s="178">
        <f t="shared" si="19"/>
        <v>164.31718061674007</v>
      </c>
    </row>
    <row r="1238" spans="1:4" ht="16.5" customHeight="1">
      <c r="A1238" s="145" t="s">
        <v>1044</v>
      </c>
      <c r="B1238" s="176">
        <f>SUM(B1239:B1251)</f>
        <v>1</v>
      </c>
      <c r="C1238" s="176">
        <v>0</v>
      </c>
      <c r="D1238" s="178">
        <f t="shared" si="19"/>
        <v>0</v>
      </c>
    </row>
    <row r="1239" spans="1:4" ht="16.5" customHeight="1">
      <c r="A1239" s="145" t="s">
        <v>93</v>
      </c>
      <c r="B1239" s="176">
        <v>0</v>
      </c>
      <c r="C1239" s="176">
        <v>0</v>
      </c>
      <c r="D1239" s="178" t="e">
        <f t="shared" si="19"/>
        <v>#DIV/0!</v>
      </c>
    </row>
    <row r="1240" spans="1:4" ht="16.5" customHeight="1">
      <c r="A1240" s="145" t="s">
        <v>94</v>
      </c>
      <c r="B1240" s="176">
        <v>0</v>
      </c>
      <c r="C1240" s="176">
        <v>0</v>
      </c>
      <c r="D1240" s="178" t="e">
        <f t="shared" si="19"/>
        <v>#DIV/0!</v>
      </c>
    </row>
    <row r="1241" spans="1:4" ht="16.5" customHeight="1">
      <c r="A1241" s="145" t="s">
        <v>95</v>
      </c>
      <c r="B1241" s="176">
        <v>0</v>
      </c>
      <c r="C1241" s="176">
        <v>0</v>
      </c>
      <c r="D1241" s="178" t="e">
        <f t="shared" si="19"/>
        <v>#DIV/0!</v>
      </c>
    </row>
    <row r="1242" spans="1:4" ht="16.5" customHeight="1">
      <c r="A1242" s="145" t="s">
        <v>1045</v>
      </c>
      <c r="B1242" s="176">
        <v>0</v>
      </c>
      <c r="C1242" s="176">
        <v>0</v>
      </c>
      <c r="D1242" s="178" t="e">
        <f t="shared" si="19"/>
        <v>#DIV/0!</v>
      </c>
    </row>
    <row r="1243" spans="1:4" ht="16.5" customHeight="1">
      <c r="A1243" s="145" t="s">
        <v>1046</v>
      </c>
      <c r="B1243" s="176">
        <v>0</v>
      </c>
      <c r="C1243" s="176">
        <v>0</v>
      </c>
      <c r="D1243" s="178" t="e">
        <f t="shared" si="19"/>
        <v>#DIV/0!</v>
      </c>
    </row>
    <row r="1244" spans="1:4" ht="16.5" customHeight="1">
      <c r="A1244" s="145" t="s">
        <v>1047</v>
      </c>
      <c r="B1244" s="176">
        <v>0</v>
      </c>
      <c r="C1244" s="176">
        <v>0</v>
      </c>
      <c r="D1244" s="178" t="e">
        <f t="shared" si="19"/>
        <v>#DIV/0!</v>
      </c>
    </row>
    <row r="1245" spans="1:4" ht="16.5" customHeight="1">
      <c r="A1245" s="145" t="s">
        <v>1048</v>
      </c>
      <c r="B1245" s="176">
        <v>0</v>
      </c>
      <c r="C1245" s="176">
        <v>0</v>
      </c>
      <c r="D1245" s="178" t="e">
        <f t="shared" si="19"/>
        <v>#DIV/0!</v>
      </c>
    </row>
    <row r="1246" spans="1:4" ht="16.5" customHeight="1">
      <c r="A1246" s="145" t="s">
        <v>1049</v>
      </c>
      <c r="B1246" s="176">
        <v>0</v>
      </c>
      <c r="C1246" s="176">
        <v>0</v>
      </c>
      <c r="D1246" s="178" t="e">
        <f t="shared" si="19"/>
        <v>#DIV/0!</v>
      </c>
    </row>
    <row r="1247" spans="1:4" ht="16.5" customHeight="1">
      <c r="A1247" s="145" t="s">
        <v>1050</v>
      </c>
      <c r="B1247" s="176">
        <v>0</v>
      </c>
      <c r="C1247" s="176">
        <v>0</v>
      </c>
      <c r="D1247" s="178" t="e">
        <f t="shared" si="19"/>
        <v>#DIV/0!</v>
      </c>
    </row>
    <row r="1248" spans="1:4" ht="16.5" customHeight="1">
      <c r="A1248" s="145" t="s">
        <v>1051</v>
      </c>
      <c r="B1248" s="176">
        <v>0</v>
      </c>
      <c r="C1248" s="176">
        <v>0</v>
      </c>
      <c r="D1248" s="178" t="e">
        <f t="shared" si="19"/>
        <v>#DIV/0!</v>
      </c>
    </row>
    <row r="1249" spans="1:4" ht="16.5" customHeight="1">
      <c r="A1249" s="145" t="s">
        <v>1052</v>
      </c>
      <c r="B1249" s="176">
        <v>0</v>
      </c>
      <c r="C1249" s="176">
        <v>0</v>
      </c>
      <c r="D1249" s="178" t="e">
        <f t="shared" si="19"/>
        <v>#DIV/0!</v>
      </c>
    </row>
    <row r="1250" spans="1:4" ht="16.5" customHeight="1">
      <c r="A1250" s="145" t="s">
        <v>102</v>
      </c>
      <c r="B1250" s="176">
        <v>1</v>
      </c>
      <c r="C1250" s="176">
        <v>0</v>
      </c>
      <c r="D1250" s="178">
        <f t="shared" si="19"/>
        <v>0</v>
      </c>
    </row>
    <row r="1251" spans="1:4" ht="16.5" customHeight="1">
      <c r="A1251" s="145" t="s">
        <v>1053</v>
      </c>
      <c r="B1251" s="176">
        <v>0</v>
      </c>
      <c r="C1251" s="176">
        <v>0</v>
      </c>
      <c r="D1251" s="178" t="e">
        <f t="shared" si="19"/>
        <v>#DIV/0!</v>
      </c>
    </row>
    <row r="1252" spans="1:4" ht="16.5" customHeight="1">
      <c r="A1252" s="145" t="s">
        <v>1054</v>
      </c>
      <c r="B1252" s="176">
        <f>SUM(B1253:B1256)</f>
        <v>0</v>
      </c>
      <c r="C1252" s="176">
        <v>0</v>
      </c>
      <c r="D1252" s="178" t="e">
        <f t="shared" si="19"/>
        <v>#DIV/0!</v>
      </c>
    </row>
    <row r="1253" spans="1:4" ht="16.5" customHeight="1">
      <c r="A1253" s="145" t="s">
        <v>1055</v>
      </c>
      <c r="B1253" s="176">
        <v>0</v>
      </c>
      <c r="C1253" s="176">
        <v>0</v>
      </c>
      <c r="D1253" s="178" t="e">
        <f t="shared" si="19"/>
        <v>#DIV/0!</v>
      </c>
    </row>
    <row r="1254" spans="1:4" ht="16.5" customHeight="1">
      <c r="A1254" s="145" t="s">
        <v>1056</v>
      </c>
      <c r="B1254" s="176">
        <v>0</v>
      </c>
      <c r="C1254" s="176">
        <v>0</v>
      </c>
      <c r="D1254" s="178" t="e">
        <f t="shared" si="19"/>
        <v>#DIV/0!</v>
      </c>
    </row>
    <row r="1255" spans="1:4" ht="16.5" customHeight="1">
      <c r="A1255" s="145" t="s">
        <v>1057</v>
      </c>
      <c r="B1255" s="176">
        <v>0</v>
      </c>
      <c r="C1255" s="176">
        <v>0</v>
      </c>
      <c r="D1255" s="178" t="e">
        <f t="shared" si="19"/>
        <v>#DIV/0!</v>
      </c>
    </row>
    <row r="1256" spans="1:4" ht="16.5" customHeight="1">
      <c r="A1256" s="145" t="s">
        <v>1058</v>
      </c>
      <c r="B1256" s="176">
        <v>0</v>
      </c>
      <c r="C1256" s="176">
        <v>0</v>
      </c>
      <c r="D1256" s="178" t="e">
        <f t="shared" si="19"/>
        <v>#DIV/0!</v>
      </c>
    </row>
    <row r="1257" spans="1:4" ht="16.5" customHeight="1">
      <c r="A1257" s="145" t="s">
        <v>1059</v>
      </c>
      <c r="B1257" s="176">
        <f>SUM(B1258:B1262)</f>
        <v>1285</v>
      </c>
      <c r="C1257" s="176">
        <v>33</v>
      </c>
      <c r="D1257" s="178">
        <f t="shared" si="19"/>
        <v>2.5680933852140075</v>
      </c>
    </row>
    <row r="1258" spans="1:4" ht="16.5" customHeight="1">
      <c r="A1258" s="145" t="s">
        <v>1060</v>
      </c>
      <c r="B1258" s="176">
        <v>0</v>
      </c>
      <c r="C1258" s="176">
        <v>0</v>
      </c>
      <c r="D1258" s="178" t="e">
        <f t="shared" si="19"/>
        <v>#DIV/0!</v>
      </c>
    </row>
    <row r="1259" spans="1:4" ht="16.5" customHeight="1">
      <c r="A1259" s="145" t="s">
        <v>1061</v>
      </c>
      <c r="B1259" s="176">
        <v>1037</v>
      </c>
      <c r="C1259" s="176">
        <v>0</v>
      </c>
      <c r="D1259" s="178">
        <f t="shared" si="19"/>
        <v>0</v>
      </c>
    </row>
    <row r="1260" spans="1:4" ht="16.5" customHeight="1">
      <c r="A1260" s="145" t="s">
        <v>1062</v>
      </c>
      <c r="B1260" s="176">
        <v>0</v>
      </c>
      <c r="C1260" s="176">
        <v>0</v>
      </c>
      <c r="D1260" s="178" t="e">
        <f t="shared" si="19"/>
        <v>#DIV/0!</v>
      </c>
    </row>
    <row r="1261" spans="1:4" ht="16.5" customHeight="1">
      <c r="A1261" s="145" t="s">
        <v>1063</v>
      </c>
      <c r="B1261" s="176">
        <v>0</v>
      </c>
      <c r="C1261" s="176">
        <v>0</v>
      </c>
      <c r="D1261" s="178" t="e">
        <f t="shared" si="19"/>
        <v>#DIV/0!</v>
      </c>
    </row>
    <row r="1262" spans="1:4" ht="16.5" customHeight="1">
      <c r="A1262" s="145" t="s">
        <v>1064</v>
      </c>
      <c r="B1262" s="176">
        <v>248</v>
      </c>
      <c r="C1262" s="176">
        <v>33</v>
      </c>
      <c r="D1262" s="178">
        <f t="shared" si="19"/>
        <v>13.306451612903224</v>
      </c>
    </row>
    <row r="1263" spans="1:4" ht="16.5" customHeight="1">
      <c r="A1263" s="145" t="s">
        <v>1065</v>
      </c>
      <c r="B1263" s="176">
        <f>SUM(B1264:B1275)</f>
        <v>5193</v>
      </c>
      <c r="C1263" s="176">
        <v>0</v>
      </c>
      <c r="D1263" s="178">
        <f t="shared" si="19"/>
        <v>0</v>
      </c>
    </row>
    <row r="1264" spans="1:4" ht="16.5" customHeight="1">
      <c r="A1264" s="145" t="s">
        <v>1066</v>
      </c>
      <c r="B1264" s="176">
        <v>0</v>
      </c>
      <c r="C1264" s="176">
        <v>0</v>
      </c>
      <c r="D1264" s="178" t="e">
        <f t="shared" si="19"/>
        <v>#DIV/0!</v>
      </c>
    </row>
    <row r="1265" spans="1:4" ht="16.5" customHeight="1">
      <c r="A1265" s="145" t="s">
        <v>1067</v>
      </c>
      <c r="B1265" s="176">
        <v>0</v>
      </c>
      <c r="C1265" s="176">
        <v>0</v>
      </c>
      <c r="D1265" s="178" t="e">
        <f t="shared" si="19"/>
        <v>#DIV/0!</v>
      </c>
    </row>
    <row r="1266" spans="1:4" ht="16.5" customHeight="1">
      <c r="A1266" s="145" t="s">
        <v>1068</v>
      </c>
      <c r="B1266" s="176">
        <v>8</v>
      </c>
      <c r="C1266" s="176">
        <v>0</v>
      </c>
      <c r="D1266" s="178">
        <f t="shared" si="19"/>
        <v>0</v>
      </c>
    </row>
    <row r="1267" spans="1:4" ht="16.5" customHeight="1">
      <c r="A1267" s="145" t="s">
        <v>1069</v>
      </c>
      <c r="B1267" s="176">
        <v>0</v>
      </c>
      <c r="C1267" s="176">
        <v>0</v>
      </c>
      <c r="D1267" s="178" t="e">
        <f t="shared" si="19"/>
        <v>#DIV/0!</v>
      </c>
    </row>
    <row r="1268" spans="1:4" ht="16.5" customHeight="1">
      <c r="A1268" s="145" t="s">
        <v>1070</v>
      </c>
      <c r="B1268" s="176">
        <v>0</v>
      </c>
      <c r="C1268" s="176">
        <v>0</v>
      </c>
      <c r="D1268" s="178" t="e">
        <f t="shared" si="19"/>
        <v>#DIV/0!</v>
      </c>
    </row>
    <row r="1269" spans="1:4" ht="16.5" customHeight="1">
      <c r="A1269" s="145" t="s">
        <v>1071</v>
      </c>
      <c r="B1269" s="176">
        <v>0</v>
      </c>
      <c r="C1269" s="176">
        <v>0</v>
      </c>
      <c r="D1269" s="178" t="e">
        <f t="shared" si="19"/>
        <v>#DIV/0!</v>
      </c>
    </row>
    <row r="1270" spans="1:4" ht="16.5" customHeight="1">
      <c r="A1270" s="145" t="s">
        <v>1072</v>
      </c>
      <c r="B1270" s="176">
        <v>0</v>
      </c>
      <c r="C1270" s="176">
        <v>0</v>
      </c>
      <c r="D1270" s="178" t="e">
        <f t="shared" si="19"/>
        <v>#DIV/0!</v>
      </c>
    </row>
    <row r="1271" spans="1:4" ht="16.5" customHeight="1">
      <c r="A1271" s="145" t="s">
        <v>1073</v>
      </c>
      <c r="B1271" s="176">
        <v>0</v>
      </c>
      <c r="C1271" s="176">
        <v>0</v>
      </c>
      <c r="D1271" s="178" t="e">
        <f t="shared" si="19"/>
        <v>#DIV/0!</v>
      </c>
    </row>
    <row r="1272" spans="1:4" ht="16.5" customHeight="1">
      <c r="A1272" s="145" t="s">
        <v>1074</v>
      </c>
      <c r="B1272" s="176">
        <v>0</v>
      </c>
      <c r="C1272" s="176">
        <v>0</v>
      </c>
      <c r="D1272" s="178" t="e">
        <f t="shared" si="19"/>
        <v>#DIV/0!</v>
      </c>
    </row>
    <row r="1273" spans="1:4" ht="16.5" customHeight="1">
      <c r="A1273" s="145" t="s">
        <v>1075</v>
      </c>
      <c r="B1273" s="176">
        <v>0</v>
      </c>
      <c r="C1273" s="176">
        <v>0</v>
      </c>
      <c r="D1273" s="178" t="e">
        <f t="shared" si="19"/>
        <v>#DIV/0!</v>
      </c>
    </row>
    <row r="1274" spans="1:4" ht="16.5" customHeight="1">
      <c r="A1274" s="145" t="s">
        <v>1076</v>
      </c>
      <c r="B1274" s="176">
        <v>5185</v>
      </c>
      <c r="C1274" s="176"/>
      <c r="D1274" s="178">
        <f t="shared" si="19"/>
        <v>0</v>
      </c>
    </row>
    <row r="1275" spans="1:4" ht="16.5" customHeight="1">
      <c r="A1275" s="145" t="s">
        <v>1077</v>
      </c>
      <c r="B1275" s="176"/>
      <c r="C1275" s="176">
        <v>0</v>
      </c>
      <c r="D1275" s="178" t="e">
        <f t="shared" si="19"/>
        <v>#DIV/0!</v>
      </c>
    </row>
    <row r="1276" spans="1:4" s="171" customFormat="1" ht="16.5" customHeight="1">
      <c r="A1276" s="175" t="s">
        <v>1078</v>
      </c>
      <c r="B1276" s="179">
        <f>SUM(B1277,B1289,B1295,B1301,B1309,B1322,B1326,B1332)</f>
        <v>9120</v>
      </c>
      <c r="C1276" s="179">
        <v>4383</v>
      </c>
      <c r="D1276" s="178">
        <f t="shared" si="19"/>
        <v>48.05921052631579</v>
      </c>
    </row>
    <row r="1277" spans="1:4" ht="16.5" customHeight="1">
      <c r="A1277" s="145" t="s">
        <v>1079</v>
      </c>
      <c r="B1277" s="176">
        <f>SUM(B1278:B1288)</f>
        <v>1701</v>
      </c>
      <c r="C1277" s="176">
        <v>1169</v>
      </c>
      <c r="D1277" s="178">
        <f t="shared" si="19"/>
        <v>68.72427983539094</v>
      </c>
    </row>
    <row r="1278" spans="1:4" ht="16.5" customHeight="1">
      <c r="A1278" s="145" t="s">
        <v>93</v>
      </c>
      <c r="B1278" s="176">
        <v>948</v>
      </c>
      <c r="C1278" s="176">
        <v>854</v>
      </c>
      <c r="D1278" s="178">
        <f t="shared" si="19"/>
        <v>90.084388185654</v>
      </c>
    </row>
    <row r="1279" spans="1:4" ht="16.5" customHeight="1">
      <c r="A1279" s="145" t="s">
        <v>94</v>
      </c>
      <c r="B1279" s="176">
        <v>0</v>
      </c>
      <c r="C1279" s="176">
        <v>100</v>
      </c>
      <c r="D1279" s="178" t="e">
        <f t="shared" si="19"/>
        <v>#DIV/0!</v>
      </c>
    </row>
    <row r="1280" spans="1:4" ht="16.5" customHeight="1">
      <c r="A1280" s="145" t="s">
        <v>95</v>
      </c>
      <c r="B1280" s="176">
        <v>0</v>
      </c>
      <c r="C1280" s="176">
        <v>0</v>
      </c>
      <c r="D1280" s="178" t="e">
        <f t="shared" si="19"/>
        <v>#DIV/0!</v>
      </c>
    </row>
    <row r="1281" spans="1:4" ht="16.5" customHeight="1">
      <c r="A1281" s="145" t="s">
        <v>1080</v>
      </c>
      <c r="B1281" s="176">
        <v>0</v>
      </c>
      <c r="C1281" s="176">
        <v>0</v>
      </c>
      <c r="D1281" s="178" t="e">
        <f t="shared" si="19"/>
        <v>#DIV/0!</v>
      </c>
    </row>
    <row r="1282" spans="1:4" ht="16.5" customHeight="1">
      <c r="A1282" s="145" t="s">
        <v>1081</v>
      </c>
      <c r="B1282" s="176">
        <v>0</v>
      </c>
      <c r="C1282" s="176">
        <v>0</v>
      </c>
      <c r="D1282" s="178" t="e">
        <f t="shared" si="19"/>
        <v>#DIV/0!</v>
      </c>
    </row>
    <row r="1283" spans="1:4" ht="16.5" customHeight="1">
      <c r="A1283" s="145" t="s">
        <v>1082</v>
      </c>
      <c r="B1283" s="176">
        <v>0</v>
      </c>
      <c r="C1283" s="176">
        <v>0</v>
      </c>
      <c r="D1283" s="178" t="e">
        <f t="shared" si="19"/>
        <v>#DIV/0!</v>
      </c>
    </row>
    <row r="1284" spans="1:4" ht="16.5" customHeight="1">
      <c r="A1284" s="145" t="s">
        <v>1083</v>
      </c>
      <c r="B1284" s="176">
        <v>0</v>
      </c>
      <c r="C1284" s="176">
        <v>0</v>
      </c>
      <c r="D1284" s="178" t="e">
        <f t="shared" si="19"/>
        <v>#DIV/0!</v>
      </c>
    </row>
    <row r="1285" spans="1:4" ht="16.5" customHeight="1">
      <c r="A1285" s="145" t="s">
        <v>1084</v>
      </c>
      <c r="B1285" s="176">
        <v>200</v>
      </c>
      <c r="C1285" s="176">
        <v>0</v>
      </c>
      <c r="D1285" s="178">
        <f t="shared" si="19"/>
        <v>0</v>
      </c>
    </row>
    <row r="1286" spans="1:4" ht="16.5" customHeight="1">
      <c r="A1286" s="145" t="s">
        <v>1085</v>
      </c>
      <c r="B1286" s="176">
        <v>54</v>
      </c>
      <c r="C1286" s="176">
        <v>0</v>
      </c>
      <c r="D1286" s="178">
        <f aca="true" t="shared" si="20" ref="D1286:D1344">C1286/B1286*100</f>
        <v>0</v>
      </c>
    </row>
    <row r="1287" spans="1:4" ht="16.5" customHeight="1">
      <c r="A1287" s="145" t="s">
        <v>102</v>
      </c>
      <c r="B1287" s="176">
        <v>0</v>
      </c>
      <c r="C1287" s="176">
        <v>0</v>
      </c>
      <c r="D1287" s="178" t="e">
        <f t="shared" si="20"/>
        <v>#DIV/0!</v>
      </c>
    </row>
    <row r="1288" spans="1:4" ht="16.5" customHeight="1">
      <c r="A1288" s="145" t="s">
        <v>1086</v>
      </c>
      <c r="B1288" s="176">
        <v>499</v>
      </c>
      <c r="C1288" s="176">
        <v>215</v>
      </c>
      <c r="D1288" s="178">
        <f t="shared" si="20"/>
        <v>43.08617234468938</v>
      </c>
    </row>
    <row r="1289" spans="1:4" ht="16.5" customHeight="1">
      <c r="A1289" s="145" t="s">
        <v>1087</v>
      </c>
      <c r="B1289" s="176">
        <f>SUM(B1290:B1294)</f>
        <v>5878</v>
      </c>
      <c r="C1289" s="176">
        <v>1867</v>
      </c>
      <c r="D1289" s="178">
        <f t="shared" si="20"/>
        <v>31.762504253147327</v>
      </c>
    </row>
    <row r="1290" spans="1:4" ht="16.5" customHeight="1">
      <c r="A1290" s="145" t="s">
        <v>93</v>
      </c>
      <c r="B1290" s="176">
        <v>0</v>
      </c>
      <c r="C1290" s="176">
        <v>0</v>
      </c>
      <c r="D1290" s="178" t="e">
        <f t="shared" si="20"/>
        <v>#DIV/0!</v>
      </c>
    </row>
    <row r="1291" spans="1:4" ht="16.5" customHeight="1">
      <c r="A1291" s="145" t="s">
        <v>94</v>
      </c>
      <c r="B1291" s="176">
        <v>0</v>
      </c>
      <c r="C1291" s="176">
        <v>0</v>
      </c>
      <c r="D1291" s="178" t="e">
        <f t="shared" si="20"/>
        <v>#DIV/0!</v>
      </c>
    </row>
    <row r="1292" spans="1:4" ht="16.5" customHeight="1">
      <c r="A1292" s="145" t="s">
        <v>95</v>
      </c>
      <c r="B1292" s="176">
        <v>0</v>
      </c>
      <c r="C1292" s="176">
        <v>0</v>
      </c>
      <c r="D1292" s="178" t="e">
        <f t="shared" si="20"/>
        <v>#DIV/0!</v>
      </c>
    </row>
    <row r="1293" spans="1:4" ht="16.5" customHeight="1">
      <c r="A1293" s="145" t="s">
        <v>1088</v>
      </c>
      <c r="B1293" s="176">
        <v>938</v>
      </c>
      <c r="C1293" s="176">
        <v>1807</v>
      </c>
      <c r="D1293" s="178">
        <f t="shared" si="20"/>
        <v>192.64392324093816</v>
      </c>
    </row>
    <row r="1294" spans="1:4" ht="16.5" customHeight="1">
      <c r="A1294" s="145" t="s">
        <v>1089</v>
      </c>
      <c r="B1294" s="176">
        <v>4940</v>
      </c>
      <c r="C1294" s="176">
        <v>60</v>
      </c>
      <c r="D1294" s="178">
        <f t="shared" si="20"/>
        <v>1.214574898785425</v>
      </c>
    </row>
    <row r="1295" spans="1:4" ht="16.5" customHeight="1">
      <c r="A1295" s="145" t="s">
        <v>1090</v>
      </c>
      <c r="B1295" s="176">
        <f>SUM(B1296:B1300)</f>
        <v>90</v>
      </c>
      <c r="C1295" s="176">
        <v>0</v>
      </c>
      <c r="D1295" s="178">
        <f t="shared" si="20"/>
        <v>0</v>
      </c>
    </row>
    <row r="1296" spans="1:4" ht="16.5" customHeight="1">
      <c r="A1296" s="145" t="s">
        <v>93</v>
      </c>
      <c r="B1296" s="176">
        <v>0</v>
      </c>
      <c r="C1296" s="176">
        <v>0</v>
      </c>
      <c r="D1296" s="178" t="e">
        <f t="shared" si="20"/>
        <v>#DIV/0!</v>
      </c>
    </row>
    <row r="1297" spans="1:4" ht="16.5" customHeight="1">
      <c r="A1297" s="145" t="s">
        <v>94</v>
      </c>
      <c r="B1297" s="176">
        <v>0</v>
      </c>
      <c r="C1297" s="176">
        <v>0</v>
      </c>
      <c r="D1297" s="178" t="e">
        <f t="shared" si="20"/>
        <v>#DIV/0!</v>
      </c>
    </row>
    <row r="1298" spans="1:4" ht="16.5" customHeight="1">
      <c r="A1298" s="145" t="s">
        <v>95</v>
      </c>
      <c r="B1298" s="176">
        <v>0</v>
      </c>
      <c r="C1298" s="176">
        <v>0</v>
      </c>
      <c r="D1298" s="178" t="e">
        <f t="shared" si="20"/>
        <v>#DIV/0!</v>
      </c>
    </row>
    <row r="1299" spans="1:4" ht="16.5" customHeight="1">
      <c r="A1299" s="145" t="s">
        <v>1091</v>
      </c>
      <c r="B1299" s="176">
        <v>20</v>
      </c>
      <c r="C1299" s="176">
        <v>0</v>
      </c>
      <c r="D1299" s="178">
        <f t="shared" si="20"/>
        <v>0</v>
      </c>
    </row>
    <row r="1300" spans="1:4" ht="16.5" customHeight="1">
      <c r="A1300" s="145" t="s">
        <v>1092</v>
      </c>
      <c r="B1300" s="176">
        <v>70</v>
      </c>
      <c r="C1300" s="176">
        <v>0</v>
      </c>
      <c r="D1300" s="178">
        <f t="shared" si="20"/>
        <v>0</v>
      </c>
    </row>
    <row r="1301" spans="1:4" ht="16.5" customHeight="1">
      <c r="A1301" s="145" t="s">
        <v>1093</v>
      </c>
      <c r="B1301" s="176">
        <f>SUM(B1302:B1308)</f>
        <v>589</v>
      </c>
      <c r="C1301" s="176">
        <v>722</v>
      </c>
      <c r="D1301" s="178">
        <f t="shared" si="20"/>
        <v>122.58064516129032</v>
      </c>
    </row>
    <row r="1302" spans="1:4" ht="16.5" customHeight="1">
      <c r="A1302" s="145" t="s">
        <v>93</v>
      </c>
      <c r="B1302" s="176">
        <v>0</v>
      </c>
      <c r="C1302" s="176">
        <v>0</v>
      </c>
      <c r="D1302" s="178" t="e">
        <f t="shared" si="20"/>
        <v>#DIV/0!</v>
      </c>
    </row>
    <row r="1303" spans="1:4" ht="16.5" customHeight="1">
      <c r="A1303" s="145" t="s">
        <v>94</v>
      </c>
      <c r="B1303" s="176">
        <v>0</v>
      </c>
      <c r="C1303" s="176">
        <v>10</v>
      </c>
      <c r="D1303" s="178" t="e">
        <f t="shared" si="20"/>
        <v>#DIV/0!</v>
      </c>
    </row>
    <row r="1304" spans="1:4" ht="16.5" customHeight="1">
      <c r="A1304" s="145" t="s">
        <v>95</v>
      </c>
      <c r="B1304" s="176">
        <v>0</v>
      </c>
      <c r="C1304" s="176">
        <v>0</v>
      </c>
      <c r="D1304" s="178" t="e">
        <f t="shared" si="20"/>
        <v>#DIV/0!</v>
      </c>
    </row>
    <row r="1305" spans="1:4" ht="16.5" customHeight="1">
      <c r="A1305" s="145" t="s">
        <v>1094</v>
      </c>
      <c r="B1305" s="176">
        <v>0</v>
      </c>
      <c r="C1305" s="176">
        <v>0</v>
      </c>
      <c r="D1305" s="178" t="e">
        <f t="shared" si="20"/>
        <v>#DIV/0!</v>
      </c>
    </row>
    <row r="1306" spans="1:4" ht="16.5" customHeight="1">
      <c r="A1306" s="145" t="s">
        <v>1095</v>
      </c>
      <c r="B1306" s="176">
        <v>489</v>
      </c>
      <c r="C1306" s="176">
        <v>414</v>
      </c>
      <c r="D1306" s="178">
        <f t="shared" si="20"/>
        <v>84.66257668711657</v>
      </c>
    </row>
    <row r="1307" spans="1:4" ht="16.5" customHeight="1">
      <c r="A1307" s="145" t="s">
        <v>102</v>
      </c>
      <c r="B1307" s="176">
        <v>0</v>
      </c>
      <c r="C1307" s="176">
        <v>0</v>
      </c>
      <c r="D1307" s="178" t="e">
        <f t="shared" si="20"/>
        <v>#DIV/0!</v>
      </c>
    </row>
    <row r="1308" spans="1:4" ht="16.5" customHeight="1">
      <c r="A1308" s="145" t="s">
        <v>1096</v>
      </c>
      <c r="B1308" s="176">
        <v>100</v>
      </c>
      <c r="C1308" s="176">
        <v>298</v>
      </c>
      <c r="D1308" s="178">
        <f t="shared" si="20"/>
        <v>298</v>
      </c>
    </row>
    <row r="1309" spans="1:4" ht="16.5" customHeight="1">
      <c r="A1309" s="145" t="s">
        <v>1097</v>
      </c>
      <c r="B1309" s="176">
        <f>SUM(B1310:B1321)</f>
        <v>195</v>
      </c>
      <c r="C1309" s="176">
        <v>110</v>
      </c>
      <c r="D1309" s="178">
        <f t="shared" si="20"/>
        <v>56.41025641025641</v>
      </c>
    </row>
    <row r="1310" spans="1:4" ht="16.5" customHeight="1">
      <c r="A1310" s="145" t="s">
        <v>93</v>
      </c>
      <c r="B1310" s="176">
        <v>173</v>
      </c>
      <c r="C1310" s="176">
        <v>89</v>
      </c>
      <c r="D1310" s="178">
        <f t="shared" si="20"/>
        <v>51.445086705202314</v>
      </c>
    </row>
    <row r="1311" spans="1:4" ht="16.5" customHeight="1">
      <c r="A1311" s="145" t="s">
        <v>94</v>
      </c>
      <c r="B1311" s="176">
        <v>0</v>
      </c>
      <c r="C1311" s="176">
        <v>0</v>
      </c>
      <c r="D1311" s="178" t="e">
        <f t="shared" si="20"/>
        <v>#DIV/0!</v>
      </c>
    </row>
    <row r="1312" spans="1:4" ht="16.5" customHeight="1">
      <c r="A1312" s="145" t="s">
        <v>95</v>
      </c>
      <c r="B1312" s="176">
        <v>0</v>
      </c>
      <c r="C1312" s="176">
        <v>0</v>
      </c>
      <c r="D1312" s="178" t="e">
        <f t="shared" si="20"/>
        <v>#DIV/0!</v>
      </c>
    </row>
    <row r="1313" spans="1:4" ht="16.5" customHeight="1">
      <c r="A1313" s="145" t="s">
        <v>1098</v>
      </c>
      <c r="B1313" s="176">
        <v>22</v>
      </c>
      <c r="C1313" s="176">
        <v>17</v>
      </c>
      <c r="D1313" s="178">
        <f t="shared" si="20"/>
        <v>77.27272727272727</v>
      </c>
    </row>
    <row r="1314" spans="1:4" ht="16.5" customHeight="1">
      <c r="A1314" s="145" t="s">
        <v>1099</v>
      </c>
      <c r="B1314" s="176">
        <v>0</v>
      </c>
      <c r="C1314" s="176">
        <v>0</v>
      </c>
      <c r="D1314" s="178" t="e">
        <f t="shared" si="20"/>
        <v>#DIV/0!</v>
      </c>
    </row>
    <row r="1315" spans="1:4" ht="16.5" customHeight="1">
      <c r="A1315" s="145" t="s">
        <v>1100</v>
      </c>
      <c r="B1315" s="176">
        <v>0</v>
      </c>
      <c r="C1315" s="176">
        <v>0</v>
      </c>
      <c r="D1315" s="178" t="e">
        <f t="shared" si="20"/>
        <v>#DIV/0!</v>
      </c>
    </row>
    <row r="1316" spans="1:4" ht="16.5" customHeight="1">
      <c r="A1316" s="145" t="s">
        <v>1101</v>
      </c>
      <c r="B1316" s="176">
        <v>0</v>
      </c>
      <c r="C1316" s="176">
        <v>0</v>
      </c>
      <c r="D1316" s="178" t="e">
        <f t="shared" si="20"/>
        <v>#DIV/0!</v>
      </c>
    </row>
    <row r="1317" spans="1:4" ht="16.5" customHeight="1">
      <c r="A1317" s="145" t="s">
        <v>1102</v>
      </c>
      <c r="B1317" s="176">
        <v>0</v>
      </c>
      <c r="C1317" s="176">
        <v>0</v>
      </c>
      <c r="D1317" s="178" t="e">
        <f t="shared" si="20"/>
        <v>#DIV/0!</v>
      </c>
    </row>
    <row r="1318" spans="1:4" ht="16.5" customHeight="1">
      <c r="A1318" s="145" t="s">
        <v>1103</v>
      </c>
      <c r="B1318" s="176">
        <v>0</v>
      </c>
      <c r="C1318" s="176">
        <v>0</v>
      </c>
      <c r="D1318" s="178" t="e">
        <f t="shared" si="20"/>
        <v>#DIV/0!</v>
      </c>
    </row>
    <row r="1319" spans="1:4" ht="16.5" customHeight="1">
      <c r="A1319" s="145" t="s">
        <v>1104</v>
      </c>
      <c r="B1319" s="176">
        <v>0</v>
      </c>
      <c r="C1319" s="176">
        <v>0</v>
      </c>
      <c r="D1319" s="178" t="e">
        <f t="shared" si="20"/>
        <v>#DIV/0!</v>
      </c>
    </row>
    <row r="1320" spans="1:4" ht="16.5" customHeight="1">
      <c r="A1320" s="145" t="s">
        <v>1105</v>
      </c>
      <c r="B1320" s="176">
        <v>0</v>
      </c>
      <c r="C1320" s="176">
        <v>0</v>
      </c>
      <c r="D1320" s="178" t="e">
        <f t="shared" si="20"/>
        <v>#DIV/0!</v>
      </c>
    </row>
    <row r="1321" spans="1:4" ht="16.5" customHeight="1">
      <c r="A1321" s="145" t="s">
        <v>1106</v>
      </c>
      <c r="B1321" s="176">
        <v>0</v>
      </c>
      <c r="C1321" s="176">
        <v>4</v>
      </c>
      <c r="D1321" s="178" t="e">
        <f t="shared" si="20"/>
        <v>#DIV/0!</v>
      </c>
    </row>
    <row r="1322" spans="1:4" ht="16.5" customHeight="1">
      <c r="A1322" s="145" t="s">
        <v>1107</v>
      </c>
      <c r="B1322" s="176">
        <f>SUM(B1323:B1325)</f>
        <v>410</v>
      </c>
      <c r="C1322" s="176">
        <v>400</v>
      </c>
      <c r="D1322" s="178">
        <f t="shared" si="20"/>
        <v>97.5609756097561</v>
      </c>
    </row>
    <row r="1323" spans="1:4" ht="16.5" customHeight="1">
      <c r="A1323" s="145" t="s">
        <v>1108</v>
      </c>
      <c r="B1323" s="176">
        <v>410</v>
      </c>
      <c r="C1323" s="176">
        <v>400</v>
      </c>
      <c r="D1323" s="178">
        <f t="shared" si="20"/>
        <v>97.5609756097561</v>
      </c>
    </row>
    <row r="1324" spans="1:4" ht="16.5" customHeight="1">
      <c r="A1324" s="145" t="s">
        <v>1109</v>
      </c>
      <c r="B1324" s="176">
        <v>0</v>
      </c>
      <c r="C1324" s="176">
        <v>0</v>
      </c>
      <c r="D1324" s="178" t="e">
        <f t="shared" si="20"/>
        <v>#DIV/0!</v>
      </c>
    </row>
    <row r="1325" spans="1:4" ht="16.5" customHeight="1">
      <c r="A1325" s="145" t="s">
        <v>1110</v>
      </c>
      <c r="B1325" s="176">
        <v>0</v>
      </c>
      <c r="C1325" s="176">
        <v>0</v>
      </c>
      <c r="D1325" s="178" t="e">
        <f t="shared" si="20"/>
        <v>#DIV/0!</v>
      </c>
    </row>
    <row r="1326" spans="1:4" ht="16.5" customHeight="1">
      <c r="A1326" s="145" t="s">
        <v>1111</v>
      </c>
      <c r="B1326" s="176">
        <f>SUM(B1327:B1331)</f>
        <v>197</v>
      </c>
      <c r="C1326" s="176">
        <v>30</v>
      </c>
      <c r="D1326" s="178">
        <f t="shared" si="20"/>
        <v>15.228426395939088</v>
      </c>
    </row>
    <row r="1327" spans="1:4" ht="16.5" customHeight="1">
      <c r="A1327" s="145" t="s">
        <v>1112</v>
      </c>
      <c r="B1327" s="176">
        <v>35</v>
      </c>
      <c r="C1327" s="176">
        <v>5</v>
      </c>
      <c r="D1327" s="178">
        <f t="shared" si="20"/>
        <v>14.285714285714285</v>
      </c>
    </row>
    <row r="1328" spans="1:4" ht="16.5" customHeight="1">
      <c r="A1328" s="145" t="s">
        <v>1113</v>
      </c>
      <c r="B1328" s="176">
        <v>0</v>
      </c>
      <c r="C1328" s="176">
        <v>25</v>
      </c>
      <c r="D1328" s="178" t="e">
        <f t="shared" si="20"/>
        <v>#DIV/0!</v>
      </c>
    </row>
    <row r="1329" spans="1:4" ht="16.5" customHeight="1">
      <c r="A1329" s="145" t="s">
        <v>1114</v>
      </c>
      <c r="B1329" s="176">
        <v>90</v>
      </c>
      <c r="C1329" s="176">
        <v>0</v>
      </c>
      <c r="D1329" s="178">
        <f t="shared" si="20"/>
        <v>0</v>
      </c>
    </row>
    <row r="1330" spans="1:4" ht="16.5" customHeight="1">
      <c r="A1330" s="145" t="s">
        <v>1115</v>
      </c>
      <c r="B1330" s="176">
        <v>0</v>
      </c>
      <c r="C1330" s="176">
        <v>0</v>
      </c>
      <c r="D1330" s="178" t="e">
        <f t="shared" si="20"/>
        <v>#DIV/0!</v>
      </c>
    </row>
    <row r="1331" spans="1:4" ht="16.5" customHeight="1">
      <c r="A1331" s="145" t="s">
        <v>1116</v>
      </c>
      <c r="B1331" s="176">
        <v>72</v>
      </c>
      <c r="C1331" s="176">
        <v>0</v>
      </c>
      <c r="D1331" s="178">
        <f t="shared" si="20"/>
        <v>0</v>
      </c>
    </row>
    <row r="1332" spans="1:4" ht="16.5" customHeight="1">
      <c r="A1332" s="145" t="s">
        <v>1117</v>
      </c>
      <c r="B1332" s="176">
        <v>60</v>
      </c>
      <c r="C1332" s="176">
        <v>85</v>
      </c>
      <c r="D1332" s="178">
        <f t="shared" si="20"/>
        <v>141.66666666666669</v>
      </c>
    </row>
    <row r="1333" spans="1:4" s="171" customFormat="1" ht="16.5" customHeight="1">
      <c r="A1333" s="175" t="s">
        <v>1118</v>
      </c>
      <c r="B1333" s="179">
        <f>B1334</f>
        <v>27583</v>
      </c>
      <c r="C1333" s="179">
        <v>14166</v>
      </c>
      <c r="D1333" s="178">
        <f t="shared" si="20"/>
        <v>51.35772033498894</v>
      </c>
    </row>
    <row r="1334" spans="1:4" ht="16.5" customHeight="1">
      <c r="A1334" s="145" t="s">
        <v>1119</v>
      </c>
      <c r="B1334" s="176">
        <f>B1335</f>
        <v>27583</v>
      </c>
      <c r="C1334" s="164">
        <v>14166</v>
      </c>
      <c r="D1334" s="178">
        <f t="shared" si="20"/>
        <v>51.35772033498894</v>
      </c>
    </row>
    <row r="1335" spans="1:4" ht="16.5" customHeight="1">
      <c r="A1335" s="145" t="s">
        <v>1120</v>
      </c>
      <c r="B1335" s="176">
        <v>27583</v>
      </c>
      <c r="C1335" s="164">
        <v>14166</v>
      </c>
      <c r="D1335" s="178">
        <f t="shared" si="20"/>
        <v>51.35772033498894</v>
      </c>
    </row>
    <row r="1336" spans="1:4" s="171" customFormat="1" ht="16.5" customHeight="1">
      <c r="A1336" s="175" t="s">
        <v>1121</v>
      </c>
      <c r="B1336" s="179">
        <v>23165</v>
      </c>
      <c r="C1336" s="179">
        <v>23649</v>
      </c>
      <c r="D1336" s="178">
        <f t="shared" si="20"/>
        <v>102.0893589466868</v>
      </c>
    </row>
    <row r="1337" spans="1:4" ht="16.5" customHeight="1">
      <c r="A1337" s="145" t="s">
        <v>1122</v>
      </c>
      <c r="B1337" s="176">
        <f>SUM(B1338:B1341)</f>
        <v>23165</v>
      </c>
      <c r="C1337" s="164">
        <v>23649</v>
      </c>
      <c r="D1337" s="178">
        <f t="shared" si="20"/>
        <v>102.0893589466868</v>
      </c>
    </row>
    <row r="1338" spans="1:4" ht="16.5" customHeight="1">
      <c r="A1338" s="145" t="s">
        <v>1123</v>
      </c>
      <c r="B1338" s="176">
        <v>23165</v>
      </c>
      <c r="C1338" s="164">
        <v>22765</v>
      </c>
      <c r="D1338" s="178">
        <f t="shared" si="20"/>
        <v>98.27325706885387</v>
      </c>
    </row>
    <row r="1339" spans="1:4" ht="16.5" customHeight="1">
      <c r="A1339" s="145" t="s">
        <v>1124</v>
      </c>
      <c r="B1339" s="176"/>
      <c r="C1339" s="164">
        <v>0</v>
      </c>
      <c r="D1339" s="178" t="e">
        <f t="shared" si="20"/>
        <v>#DIV/0!</v>
      </c>
    </row>
    <row r="1340" spans="1:4" ht="16.5" customHeight="1">
      <c r="A1340" s="145" t="s">
        <v>1125</v>
      </c>
      <c r="B1340" s="176"/>
      <c r="C1340" s="164">
        <v>0</v>
      </c>
      <c r="D1340" s="178" t="e">
        <f t="shared" si="20"/>
        <v>#DIV/0!</v>
      </c>
    </row>
    <row r="1341" spans="1:4" ht="16.5" customHeight="1">
      <c r="A1341" s="145" t="s">
        <v>1126</v>
      </c>
      <c r="B1341" s="176"/>
      <c r="C1341" s="164">
        <v>884</v>
      </c>
      <c r="D1341" s="178" t="e">
        <f t="shared" si="20"/>
        <v>#DIV/0!</v>
      </c>
    </row>
    <row r="1342" spans="1:4" ht="14.25">
      <c r="A1342" s="145" t="s">
        <v>1127</v>
      </c>
      <c r="B1342" s="176"/>
      <c r="C1342" s="164">
        <v>0</v>
      </c>
      <c r="D1342" s="178" t="e">
        <f t="shared" si="20"/>
        <v>#DIV/0!</v>
      </c>
    </row>
    <row r="1343" spans="1:4" ht="14.25">
      <c r="A1343" s="145" t="s">
        <v>1128</v>
      </c>
      <c r="B1343" s="176"/>
      <c r="C1343" s="164">
        <v>0</v>
      </c>
      <c r="D1343" s="178" t="e">
        <f t="shared" si="20"/>
        <v>#DIV/0!</v>
      </c>
    </row>
    <row r="1344" spans="1:4" ht="14.25">
      <c r="A1344" s="137" t="s">
        <v>86</v>
      </c>
      <c r="B1344" s="161">
        <f>B5+B249+B288+B307+B398+B452+B508+B565+B681+B753+B832+B855+B966+B1030+B1097+B1117+B1147+B1157+B1202+B1222+B1333+B1336+B1342+B1276</f>
        <v>741123</v>
      </c>
      <c r="C1344" s="161">
        <f>C5+C249+C288+C307+C398+C452+C508+C565+C681+C753+C832+C855+C966+C1030+C1097+C1117+C1147+C1157+C1202+C1222+C1333+C1336+C1342+C1276</f>
        <v>805724</v>
      </c>
      <c r="D1344" s="178">
        <f t="shared" si="20"/>
        <v>108.71663677958989</v>
      </c>
    </row>
  </sheetData>
  <sheetProtection/>
  <mergeCells count="2">
    <mergeCell ref="A2:D2"/>
    <mergeCell ref="A3:D3"/>
  </mergeCells>
  <printOptions horizontalCentered="1"/>
  <pageMargins left="0.30972222222222223" right="0.30972222222222223" top="0.38958333333333334" bottom="0.38958333333333334" header="0.2" footer="0.2"/>
  <pageSetup firstPageNumber="1" useFirstPageNumber="1" horizontalDpi="600" verticalDpi="600" orientation="portrait" pageOrder="overThenDown" paperSize="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随风而起</cp:lastModifiedBy>
  <cp:lastPrinted>2019-08-27T02:15:32Z</cp:lastPrinted>
  <dcterms:created xsi:type="dcterms:W3CDTF">1996-12-17T01:32:42Z</dcterms:created>
  <dcterms:modified xsi:type="dcterms:W3CDTF">2022-09-06T10:35:55Z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EB7D7E54BE56403C89FA2E4B0AC7099D</vt:lpwstr>
  </property>
</Properties>
</file>